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2" activeTab="1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Лист1" sheetId="11" r:id="rId11"/>
  </sheets>
  <definedNames>
    <definedName name="_xlnm.Print_Area" localSheetId="3">'4 день'!$A$1:$M$21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7" i="10" l="1"/>
  <c r="K17" i="10"/>
  <c r="J17" i="10"/>
  <c r="I17" i="10"/>
  <c r="H17" i="10"/>
  <c r="G17" i="10"/>
  <c r="F17" i="10"/>
  <c r="E17" i="10"/>
  <c r="D17" i="10"/>
  <c r="M13" i="10"/>
  <c r="M17" i="10" s="1"/>
  <c r="C13" i="10"/>
  <c r="C17" i="10" s="1"/>
  <c r="M11" i="10"/>
  <c r="M18" i="10" s="1"/>
  <c r="L11" i="10"/>
  <c r="L18" i="10" s="1"/>
  <c r="K11" i="10"/>
  <c r="K18" i="10" s="1"/>
  <c r="J11" i="10"/>
  <c r="J18" i="10" s="1"/>
  <c r="I11" i="10"/>
  <c r="I18" i="10" s="1"/>
  <c r="H11" i="10"/>
  <c r="H18" i="10" s="1"/>
  <c r="G11" i="10"/>
  <c r="G18" i="10" s="1"/>
  <c r="F11" i="10"/>
  <c r="F18" i="10" s="1"/>
  <c r="E11" i="10"/>
  <c r="E18" i="10" s="1"/>
  <c r="D11" i="10"/>
  <c r="D18" i="10" s="1"/>
  <c r="C11" i="10"/>
  <c r="M19" i="9"/>
  <c r="L19" i="9"/>
  <c r="K19" i="9"/>
  <c r="J19" i="9"/>
  <c r="I19" i="9"/>
  <c r="H19" i="9"/>
  <c r="G19" i="9"/>
  <c r="F19" i="9"/>
  <c r="E19" i="9"/>
  <c r="D19" i="9"/>
  <c r="M14" i="9"/>
  <c r="C14" i="9"/>
  <c r="C19" i="9" s="1"/>
  <c r="C20" i="9" s="1"/>
  <c r="L11" i="9"/>
  <c r="L20" i="9" s="1"/>
  <c r="K11" i="9"/>
  <c r="K20" i="9" s="1"/>
  <c r="J11" i="9"/>
  <c r="J20" i="9" s="1"/>
  <c r="I11" i="9"/>
  <c r="I20" i="9" s="1"/>
  <c r="H11" i="9"/>
  <c r="H20" i="9" s="1"/>
  <c r="G11" i="9"/>
  <c r="G20" i="9" s="1"/>
  <c r="F11" i="9"/>
  <c r="F20" i="9" s="1"/>
  <c r="E11" i="9"/>
  <c r="E20" i="9" s="1"/>
  <c r="D11" i="9"/>
  <c r="D20" i="9" s="1"/>
  <c r="C11" i="9"/>
  <c r="M6" i="9"/>
  <c r="M11" i="9" s="1"/>
  <c r="M20" i="9" s="1"/>
  <c r="L18" i="8"/>
  <c r="J18" i="8"/>
  <c r="H18" i="8"/>
  <c r="F18" i="8"/>
  <c r="D18" i="8"/>
  <c r="M17" i="8"/>
  <c r="L17" i="8"/>
  <c r="K17" i="8"/>
  <c r="J17" i="8"/>
  <c r="I17" i="8"/>
  <c r="H17" i="8"/>
  <c r="G17" i="8"/>
  <c r="F17" i="8"/>
  <c r="E17" i="8"/>
  <c r="D17" i="8"/>
  <c r="M12" i="8"/>
  <c r="C12" i="8"/>
  <c r="C17" i="8" s="1"/>
  <c r="M11" i="8"/>
  <c r="L9" i="8"/>
  <c r="K9" i="8"/>
  <c r="K18" i="8" s="1"/>
  <c r="J9" i="8"/>
  <c r="I9" i="8"/>
  <c r="I18" i="8" s="1"/>
  <c r="H9" i="8"/>
  <c r="G9" i="8"/>
  <c r="G18" i="8" s="1"/>
  <c r="F9" i="8"/>
  <c r="E9" i="8"/>
  <c r="E18" i="8" s="1"/>
  <c r="D9" i="8"/>
  <c r="C9" i="8"/>
  <c r="C18" i="8" s="1"/>
  <c r="M7" i="8"/>
  <c r="M6" i="8"/>
  <c r="M9" i="8" s="1"/>
  <c r="M18" i="8" s="1"/>
  <c r="C6" i="8"/>
  <c r="L18" i="7"/>
  <c r="K18" i="7"/>
  <c r="J18" i="7"/>
  <c r="I18" i="7"/>
  <c r="H18" i="7"/>
  <c r="G18" i="7"/>
  <c r="F18" i="7"/>
  <c r="E18" i="7"/>
  <c r="D18" i="7"/>
  <c r="M12" i="7"/>
  <c r="M18" i="7" s="1"/>
  <c r="C12" i="7"/>
  <c r="C18" i="7" s="1"/>
  <c r="M10" i="7"/>
  <c r="M19" i="7" s="1"/>
  <c r="L10" i="7"/>
  <c r="L19" i="7" s="1"/>
  <c r="K10" i="7"/>
  <c r="K19" i="7" s="1"/>
  <c r="J10" i="7"/>
  <c r="J19" i="7" s="1"/>
  <c r="I10" i="7"/>
  <c r="I19" i="7" s="1"/>
  <c r="H10" i="7"/>
  <c r="H19" i="7" s="1"/>
  <c r="G10" i="7"/>
  <c r="G19" i="7" s="1"/>
  <c r="F10" i="7"/>
  <c r="F19" i="7" s="1"/>
  <c r="E10" i="7"/>
  <c r="E19" i="7" s="1"/>
  <c r="D10" i="7"/>
  <c r="D19" i="7" s="1"/>
  <c r="M6" i="7"/>
  <c r="C6" i="7"/>
  <c r="C10" i="7" s="1"/>
  <c r="C19" i="7" s="1"/>
  <c r="M18" i="6"/>
  <c r="L18" i="6"/>
  <c r="K18" i="6"/>
  <c r="J18" i="6"/>
  <c r="I18" i="6"/>
  <c r="H18" i="6"/>
  <c r="G18" i="6"/>
  <c r="F18" i="6"/>
  <c r="E18" i="6"/>
  <c r="D18" i="6"/>
  <c r="C18" i="6"/>
  <c r="L10" i="6"/>
  <c r="L19" i="6" s="1"/>
  <c r="K10" i="6"/>
  <c r="K19" i="6" s="1"/>
  <c r="J10" i="6"/>
  <c r="J19" i="6" s="1"/>
  <c r="I10" i="6"/>
  <c r="I19" i="6" s="1"/>
  <c r="H10" i="6"/>
  <c r="H19" i="6" s="1"/>
  <c r="G10" i="6"/>
  <c r="G19" i="6" s="1"/>
  <c r="F10" i="6"/>
  <c r="F19" i="6" s="1"/>
  <c r="E10" i="6"/>
  <c r="E19" i="6" s="1"/>
  <c r="D10" i="6"/>
  <c r="D19" i="6" s="1"/>
  <c r="C10" i="6"/>
  <c r="C19" i="6" s="1"/>
  <c r="M6" i="6"/>
  <c r="M10" i="6" s="1"/>
  <c r="M19" i="6" s="1"/>
  <c r="L20" i="5"/>
  <c r="J20" i="5"/>
  <c r="H20" i="5"/>
  <c r="F20" i="5"/>
  <c r="D20" i="5"/>
  <c r="M19" i="5"/>
  <c r="L19" i="5"/>
  <c r="K19" i="5"/>
  <c r="J19" i="5"/>
  <c r="I19" i="5"/>
  <c r="H19" i="5"/>
  <c r="G19" i="5"/>
  <c r="F19" i="5"/>
  <c r="E19" i="5"/>
  <c r="D19" i="5"/>
  <c r="M13" i="5"/>
  <c r="C13" i="5"/>
  <c r="C19" i="5" s="1"/>
  <c r="M12" i="5"/>
  <c r="M10" i="5"/>
  <c r="M20" i="5" s="1"/>
  <c r="L10" i="5"/>
  <c r="K10" i="5"/>
  <c r="K20" i="5" s="1"/>
  <c r="J10" i="5"/>
  <c r="I10" i="5"/>
  <c r="I20" i="5" s="1"/>
  <c r="H10" i="5"/>
  <c r="G10" i="5"/>
  <c r="G20" i="5" s="1"/>
  <c r="F10" i="5"/>
  <c r="E10" i="5"/>
  <c r="E20" i="5" s="1"/>
  <c r="D10" i="5"/>
  <c r="C10" i="5"/>
  <c r="C20" i="5" s="1"/>
  <c r="M20" i="4"/>
  <c r="L20" i="4"/>
  <c r="K20" i="4"/>
  <c r="J20" i="4"/>
  <c r="I20" i="4"/>
  <c r="H20" i="4"/>
  <c r="G20" i="4"/>
  <c r="F20" i="4"/>
  <c r="E20" i="4"/>
  <c r="D20" i="4"/>
  <c r="M14" i="4"/>
  <c r="C14" i="4"/>
  <c r="C20" i="4" s="1"/>
  <c r="M11" i="4"/>
  <c r="M21" i="4" s="1"/>
  <c r="L11" i="4"/>
  <c r="L21" i="4" s="1"/>
  <c r="K11" i="4"/>
  <c r="K21" i="4" s="1"/>
  <c r="J11" i="4"/>
  <c r="J21" i="4" s="1"/>
  <c r="I11" i="4"/>
  <c r="I21" i="4" s="1"/>
  <c r="H11" i="4"/>
  <c r="H21" i="4" s="1"/>
  <c r="G11" i="4"/>
  <c r="G21" i="4" s="1"/>
  <c r="F11" i="4"/>
  <c r="F21" i="4" s="1"/>
  <c r="E11" i="4"/>
  <c r="E21" i="4" s="1"/>
  <c r="D11" i="4"/>
  <c r="D21" i="4" s="1"/>
  <c r="C11" i="4"/>
  <c r="C21" i="4" s="1"/>
  <c r="L17" i="3"/>
  <c r="K17" i="3"/>
  <c r="J17" i="3"/>
  <c r="I17" i="3"/>
  <c r="H17" i="3"/>
  <c r="G17" i="3"/>
  <c r="F17" i="3"/>
  <c r="E17" i="3"/>
  <c r="D17" i="3"/>
  <c r="M12" i="3"/>
  <c r="M17" i="3" s="1"/>
  <c r="C12" i="3"/>
  <c r="C17" i="3" s="1"/>
  <c r="M10" i="3"/>
  <c r="M18" i="3" s="1"/>
  <c r="L10" i="3"/>
  <c r="L18" i="3" s="1"/>
  <c r="K10" i="3"/>
  <c r="K18" i="3" s="1"/>
  <c r="J10" i="3"/>
  <c r="J18" i="3" s="1"/>
  <c r="I10" i="3"/>
  <c r="I18" i="3" s="1"/>
  <c r="H10" i="3"/>
  <c r="H18" i="3" s="1"/>
  <c r="G10" i="3"/>
  <c r="G18" i="3" s="1"/>
  <c r="F10" i="3"/>
  <c r="F18" i="3" s="1"/>
  <c r="E10" i="3"/>
  <c r="E18" i="3" s="1"/>
  <c r="D10" i="3"/>
  <c r="D18" i="3" s="1"/>
  <c r="M6" i="3"/>
  <c r="C6" i="3"/>
  <c r="C10" i="3" s="1"/>
  <c r="C18" i="3" s="1"/>
  <c r="M19" i="2"/>
  <c r="L19" i="2"/>
  <c r="K19" i="2"/>
  <c r="J19" i="2"/>
  <c r="I19" i="2"/>
  <c r="H19" i="2"/>
  <c r="G19" i="2"/>
  <c r="F19" i="2"/>
  <c r="E19" i="2"/>
  <c r="D19" i="2"/>
  <c r="M14" i="2"/>
  <c r="C14" i="2"/>
  <c r="C19" i="2" s="1"/>
  <c r="L11" i="2"/>
  <c r="L20" i="2" s="1"/>
  <c r="K11" i="2"/>
  <c r="K20" i="2" s="1"/>
  <c r="J11" i="2"/>
  <c r="J20" i="2" s="1"/>
  <c r="I11" i="2"/>
  <c r="I20" i="2" s="1"/>
  <c r="H11" i="2"/>
  <c r="H20" i="2" s="1"/>
  <c r="G11" i="2"/>
  <c r="G20" i="2" s="1"/>
  <c r="F11" i="2"/>
  <c r="F20" i="2" s="1"/>
  <c r="E11" i="2"/>
  <c r="E20" i="2" s="1"/>
  <c r="D11" i="2"/>
  <c r="D20" i="2" s="1"/>
  <c r="C11" i="2"/>
  <c r="C20" i="2" s="1"/>
  <c r="M10" i="2"/>
  <c r="M11" i="2" s="1"/>
  <c r="M20" i="2" s="1"/>
  <c r="M18" i="1"/>
  <c r="L18" i="1"/>
  <c r="K18" i="1"/>
  <c r="J18" i="1"/>
  <c r="I18" i="1"/>
  <c r="H18" i="1"/>
  <c r="G18" i="1"/>
  <c r="F18" i="1"/>
  <c r="E18" i="1"/>
  <c r="D18" i="1"/>
  <c r="M12" i="1"/>
  <c r="C12" i="1"/>
  <c r="C18" i="1" s="1"/>
  <c r="L10" i="1"/>
  <c r="L19" i="1" s="1"/>
  <c r="K10" i="1"/>
  <c r="K19" i="1" s="1"/>
  <c r="J10" i="1"/>
  <c r="J19" i="1" s="1"/>
  <c r="I10" i="1"/>
  <c r="I19" i="1" s="1"/>
  <c r="H10" i="1"/>
  <c r="H19" i="1" s="1"/>
  <c r="G10" i="1"/>
  <c r="G19" i="1" s="1"/>
  <c r="F10" i="1"/>
  <c r="F19" i="1" s="1"/>
  <c r="E10" i="1"/>
  <c r="E19" i="1" s="1"/>
  <c r="D10" i="1"/>
  <c r="D19" i="1" s="1"/>
  <c r="M6" i="1"/>
  <c r="M10" i="1" s="1"/>
  <c r="M19" i="1" s="1"/>
  <c r="C6" i="1"/>
  <c r="C10" i="1" s="1"/>
  <c r="C19" i="1" l="1"/>
  <c r="C18" i="10"/>
</calcChain>
</file>

<file path=xl/sharedStrings.xml><?xml version="1.0" encoding="utf-8"?>
<sst xmlns="http://schemas.openxmlformats.org/spreadsheetml/2006/main" count="395" uniqueCount="129">
  <si>
    <t>ДЕНЬ 1 (7-11 лет)</t>
  </si>
  <si>
    <t>Понедельник</t>
  </si>
  <si>
    <t>№ раскладки</t>
  </si>
  <si>
    <t>Наименование приемов и блюд</t>
  </si>
  <si>
    <t>Выход</t>
  </si>
  <si>
    <t>Ккал</t>
  </si>
  <si>
    <t>Белки</t>
  </si>
  <si>
    <t xml:space="preserve">Жиры </t>
  </si>
  <si>
    <t>Углеводы</t>
  </si>
  <si>
    <t>Витамин В1</t>
  </si>
  <si>
    <t>Витамин С</t>
  </si>
  <si>
    <t>Витамин А</t>
  </si>
  <si>
    <t>Са</t>
  </si>
  <si>
    <t>Р</t>
  </si>
  <si>
    <t>цена</t>
  </si>
  <si>
    <t>ЗАВТРАК</t>
  </si>
  <si>
    <t>1-2015</t>
  </si>
  <si>
    <t>Бутерброд  с  маслом сливочным (15/35)</t>
  </si>
  <si>
    <t>Яйцо вареное</t>
  </si>
  <si>
    <t>175-2015</t>
  </si>
  <si>
    <t>Каша вязкая молочная  с маслом сливочным (200/10)</t>
  </si>
  <si>
    <t>382-2015</t>
  </si>
  <si>
    <t>Какао с молоком</t>
  </si>
  <si>
    <t>ИТОГО</t>
  </si>
  <si>
    <t>ОБЕД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</si>
  <si>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</si>
  <si>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</si>
  <si>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</si>
  <si>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</si>
  <si>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</si>
  <si>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</si>
  <si>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</si>
  <si>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</si>
  <si>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ржаной</t>
  </si>
  <si>
    <t>Хлеб пшеничный</t>
  </si>
  <si>
    <t>ИТОГО ЗА ДЕНЬ</t>
  </si>
  <si>
    <t>ДЕНЬ 2 (7-11 лет)</t>
  </si>
  <si>
    <t>Вторник</t>
  </si>
  <si>
    <t>Табл. 24-1994</t>
  </si>
  <si>
    <t>Зеленый горошек порционно</t>
  </si>
  <si>
    <t>290-2015</t>
  </si>
  <si>
    <t>Птица тушеная в соусе (50/50)</t>
  </si>
  <si>
    <t>463-1994</t>
  </si>
  <si>
    <t>Каша гречневая рассыпчатая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</si>
  <si>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</si>
  <si>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</si>
  <si>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</si>
  <si>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</si>
  <si>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по-домашнему</t>
  </si>
  <si>
    <t>342-2015</t>
  </si>
  <si>
    <t>Компот из яблок</t>
  </si>
  <si>
    <t>Фрукт свежий</t>
  </si>
  <si>
    <t>ДЕНЬ 3 (7-11 лет)</t>
  </si>
  <si>
    <t>Среда</t>
  </si>
  <si>
    <t>КП от 23.05.2023</t>
  </si>
  <si>
    <t>Сырники со сгущенным молоком (вареньем) 100/15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</si>
  <si>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</si>
  <si>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</si>
  <si>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</si>
  <si>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</si>
  <si>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</si>
  <si>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</si>
  <si>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Компот из груш</t>
  </si>
  <si>
    <t>ДЕНЬ 4 (7-11 лет)</t>
  </si>
  <si>
    <t>Четверг</t>
  </si>
  <si>
    <t>295-2015</t>
  </si>
  <si>
    <t xml:space="preserve">Котлеты куриные </t>
  </si>
  <si>
    <t>379-2015</t>
  </si>
  <si>
    <t>Напиток кофейный на молоке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</si>
  <si>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</si>
  <si>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</si>
  <si>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</si>
  <si>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</si>
  <si>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Сок фруктовый</t>
  </si>
  <si>
    <t>Мучное или кондитерское изделие</t>
  </si>
  <si>
    <t>ДЕНЬ 5 (7-11 лет)</t>
  </si>
  <si>
    <t>Пятница</t>
  </si>
  <si>
    <t>449-1994</t>
  </si>
  <si>
    <t>Плов с филе кур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</si>
  <si>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</si>
  <si>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</si>
  <si>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</si>
  <si>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</si>
  <si>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</si>
  <si>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</si>
  <si>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 xml:space="preserve">ДЕНЬ  6  </t>
  </si>
  <si>
    <t>3-2015</t>
  </si>
  <si>
    <t>Бутерброд с сыром (20/20)</t>
  </si>
  <si>
    <t>210-2015</t>
  </si>
  <si>
    <t>Омлет натуральный (106/5)</t>
  </si>
  <si>
    <t>204-2011</t>
  </si>
  <si>
    <t>Суп картофельный с крупой и рыбными консервами (200/12,5)</t>
  </si>
  <si>
    <t>Птица тушеная в соусе (35/35)</t>
  </si>
  <si>
    <t>ДЕНЬ  7  ( 7-11 ) лет</t>
  </si>
  <si>
    <t>Бутерброд  с  маслом сливочным (15/20)</t>
  </si>
  <si>
    <t>255-2015</t>
  </si>
  <si>
    <t>Печень по-строгановски (30/30)</t>
  </si>
  <si>
    <t>ДЕНЬ  8  (  7-11  )  ЛЕТ</t>
  </si>
  <si>
    <t>Бутерброд с сыром (15/35)</t>
  </si>
  <si>
    <t>223-2015</t>
  </si>
  <si>
    <t>Запеканка из творога со сгущенным молоком (100/20)</t>
  </si>
  <si>
    <t>Жаркое по -домашнему</t>
  </si>
  <si>
    <t>ДЕНЬ   9   (  7-  11  ) ЛЕТ</t>
  </si>
  <si>
    <t>241-2015</t>
  </si>
  <si>
    <t>Мясо отварное</t>
  </si>
  <si>
    <t>321-2015</t>
  </si>
  <si>
    <t>Капуста тушеная</t>
  </si>
  <si>
    <t>ДЕНЬ  10  (  7-11  )   ЛЕТ</t>
  </si>
  <si>
    <t>Йогурт фруктовый</t>
  </si>
  <si>
    <t>-лимон свежий</t>
  </si>
  <si>
    <t>УТВЕРЖДАЮ</t>
  </si>
  <si>
    <t>СОГЛАСОВАНО</t>
  </si>
  <si>
    <t>Директор муницинального предприятия</t>
  </si>
  <si>
    <t>Директор</t>
  </si>
  <si>
    <t>"Комбинат школьного питания Октябрьского</t>
  </si>
  <si>
    <t>района" г. Иваново</t>
  </si>
  <si>
    <t>С.С.Лебедева</t>
  </si>
  <si>
    <t>/</t>
  </si>
  <si>
    <t xml:space="preserve">"            " </t>
  </si>
  <si>
    <t>2023 год</t>
  </si>
  <si>
    <t>м.п.</t>
  </si>
  <si>
    <t xml:space="preserve"> </t>
  </si>
  <si>
    <t xml:space="preserve"> ДЕСЯТИДНЕВНОЕ МЕНЮ</t>
  </si>
  <si>
    <t>ДВУХРАЗОВОГО ПИТАНИЯ ДЛЯ ДЕТЕЙ</t>
  </si>
  <si>
    <t>ОБЩЕОБРАЗОВАТЕЛЬНЫХ УЧРЕЖДЕНИЙ</t>
  </si>
  <si>
    <t>ПО МП "КОМБИНАТ ШКОЛЬНОГО ПИТАНИЯ ОКТЯБРЬСКОГО РАЙОНА" Г. ИВАНОВО</t>
  </si>
  <si>
    <t>с 01 сентября 2023 г.</t>
  </si>
  <si>
    <t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</si>
  <si>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>ИВАНОВО —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</si>
</sst>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 applyProtection="1">
      <alignment horizontal="center" wrapText="1"/>
    </xf>
    <xf numFmtId="0" fontId="0" fillId="0" borderId="0" xfId="0"/>
    <xf numFmtId="0" fontId="11" fillId="0" borderId="3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wrapText="1"/>
    </xf>
    <xf numFmtId="49" fontId="1" fillId="0" borderId="1" xfId="0" applyNumberFormat="1" applyFont="1" applyBorder="1" applyAlignment="1" applyProtection="1"/>
    <xf numFmtId="0" fontId="1" fillId="0" borderId="1" xfId="0" applyFont="1" applyBorder="1" applyAlignment="1" applyProtection="1"/>
    <xf numFmtId="49" fontId="1" fillId="0" borderId="1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0" fontId="2" fillId="0" borderId="1" xfId="0" applyFont="1" applyBorder="1" applyAlignment="1" applyProtection="1"/>
    <xf numFmtId="0" fontId="1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/>
    </xf>
    <xf numFmtId="0" fontId="1" fillId="2" borderId="1" xfId="0" applyFont="1" applyFill="1" applyBorder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2" fontId="2" fillId="0" borderId="1" xfId="0" applyNumberFormat="1" applyFont="1" applyBorder="1" applyAlignment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/>
    <xf numFmtId="49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 wrapText="1"/>
    </xf>
    <xf numFmtId="49" fontId="1" fillId="2" borderId="1" xfId="0" applyNumberFormat="1" applyFont="1" applyFill="1" applyBorder="1" applyAlignment="1" applyProtection="1">
      <alignment wrapText="1"/>
    </xf>
    <xf numFmtId="0" fontId="1" fillId="0" borderId="1" xfId="0" applyFont="1" applyBorder="1" applyAlignment="1" applyProtection="1"/>
    <xf numFmtId="49" fontId="2" fillId="0" borderId="1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/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9"/>
  <sheetViews>
    <sheetView view="pageBreakPreview" zoomScaleNormal="100" workbookViewId="0">
      <selection activeCell="D13" sqref="D13"/>
    </sheetView>
  </sheetViews>
  <sheetFormatPr defaultColWidth="8.7109375" defaultRowHeight="15" x14ac:dyDescent="0.25"/>
  <cols>
    <col min="1" max="1" width="12.28515625" style="12" customWidth="1"/>
    <col min="2" max="2" width="46.7109375" style="12" customWidth="1"/>
    <col min="3" max="7" width="14.42578125" style="12" customWidth="1"/>
    <col min="8" max="8" width="1.42578125" style="12" hidden="1" customWidth="1"/>
    <col min="9" max="12" width="14.42578125" style="12" hidden="1" customWidth="1"/>
    <col min="13" max="13" width="8.85546875" style="12" customWidth="1"/>
    <col min="16383" max="16384" width="11.5703125" style="12" customWidth="1"/>
  </cols>
  <sheetData>
    <row r="1" spans="1:13" ht="18.7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12" customFormat="1" ht="36.7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</row>
    <row r="5" spans="1:13" ht="19.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1.75" customHeight="1" x14ac:dyDescent="0.3">
      <c r="A6" s="16" t="s">
        <v>16</v>
      </c>
      <c r="B6" s="17" t="s">
        <v>17</v>
      </c>
      <c r="C6" s="18">
        <f>15+35</f>
        <v>50</v>
      </c>
      <c r="D6" s="18">
        <v>136</v>
      </c>
      <c r="E6" s="18">
        <v>2.39</v>
      </c>
      <c r="F6" s="18">
        <v>7.49</v>
      </c>
      <c r="G6" s="18">
        <v>22.34</v>
      </c>
      <c r="H6" s="18"/>
      <c r="I6" s="18"/>
      <c r="J6" s="18"/>
      <c r="K6" s="18"/>
      <c r="L6" s="18"/>
      <c r="M6" s="18">
        <f>14.66+2.38+0.45</f>
        <v>17.489999999999998</v>
      </c>
    </row>
    <row r="7" spans="1:13" ht="21.6" customHeight="1" x14ac:dyDescent="0.3">
      <c r="A7" s="14"/>
      <c r="B7" s="19" t="s">
        <v>18</v>
      </c>
      <c r="C7" s="18">
        <v>40</v>
      </c>
      <c r="D7" s="18"/>
      <c r="E7" s="18"/>
      <c r="F7" s="18"/>
      <c r="G7" s="18"/>
      <c r="H7" s="20"/>
      <c r="I7" s="20"/>
      <c r="J7" s="20"/>
      <c r="K7" s="20"/>
      <c r="L7" s="20"/>
      <c r="M7" s="21">
        <v>11.16</v>
      </c>
    </row>
    <row r="8" spans="1:13" ht="32.85" customHeight="1" x14ac:dyDescent="0.3">
      <c r="A8" s="14" t="s">
        <v>19</v>
      </c>
      <c r="B8" s="19" t="s">
        <v>20</v>
      </c>
      <c r="C8" s="18">
        <v>210</v>
      </c>
      <c r="D8" s="18">
        <v>198</v>
      </c>
      <c r="E8" s="18">
        <v>4.63</v>
      </c>
      <c r="F8" s="18">
        <v>8.52</v>
      </c>
      <c r="G8" s="18">
        <v>25.51</v>
      </c>
      <c r="H8" s="20"/>
      <c r="I8" s="20"/>
      <c r="J8" s="20"/>
      <c r="K8" s="20"/>
      <c r="L8" s="20"/>
      <c r="M8" s="22">
        <v>24.5</v>
      </c>
    </row>
    <row r="9" spans="1:13" ht="18.75" x14ac:dyDescent="0.3">
      <c r="A9" s="14" t="s">
        <v>21</v>
      </c>
      <c r="B9" s="19" t="s">
        <v>22</v>
      </c>
      <c r="C9" s="18">
        <v>200</v>
      </c>
      <c r="D9" s="18">
        <v>125</v>
      </c>
      <c r="E9" s="18">
        <v>4.08</v>
      </c>
      <c r="F9" s="18">
        <v>3.54</v>
      </c>
      <c r="G9" s="18">
        <v>17.579999999999998</v>
      </c>
      <c r="H9" s="18"/>
      <c r="I9" s="18"/>
      <c r="J9" s="18"/>
      <c r="K9" s="18"/>
      <c r="L9" s="18"/>
      <c r="M9" s="18">
        <v>18.39</v>
      </c>
    </row>
    <row r="10" spans="1:13" ht="18.75" x14ac:dyDescent="0.3">
      <c r="A10" s="23"/>
      <c r="B10" s="20" t="s">
        <v>23</v>
      </c>
      <c r="C10" s="18">
        <f t="shared" ref="C10:M10" si="0">SUM(C6:C9)</f>
        <v>500</v>
      </c>
      <c r="D10" s="18">
        <f t="shared" si="0"/>
        <v>459</v>
      </c>
      <c r="E10" s="18">
        <f t="shared" si="0"/>
        <v>11.1</v>
      </c>
      <c r="F10" s="18">
        <f t="shared" si="0"/>
        <v>19.549999999999997</v>
      </c>
      <c r="G10" s="18">
        <f t="shared" si="0"/>
        <v>65.430000000000007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71.539999999999992</v>
      </c>
    </row>
    <row r="11" spans="1:13" ht="20.25" customHeight="1" x14ac:dyDescent="0.3">
      <c r="A11" s="9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45.6" customHeight="1" x14ac:dyDescent="0.3">
      <c r="A12" s="14" t="s">
        <v>25</v>
      </c>
      <c r="B12" s="19" t="s">
        <v>26</v>
      </c>
      <c r="C12" s="18">
        <f>200+12.5+5</f>
        <v>217.5</v>
      </c>
      <c r="D12" s="18">
        <v>113</v>
      </c>
      <c r="E12" s="18">
        <v>4.7699999999999996</v>
      </c>
      <c r="F12" s="18">
        <v>5</v>
      </c>
      <c r="G12" s="18">
        <v>7.9</v>
      </c>
      <c r="H12" s="18"/>
      <c r="I12" s="18"/>
      <c r="J12" s="18"/>
      <c r="K12" s="18"/>
      <c r="L12" s="18"/>
      <c r="M12" s="18">
        <f>3.34+5.81+1.4</f>
        <v>10.549999999999999</v>
      </c>
    </row>
    <row r="13" spans="1:13" ht="21" customHeight="1" x14ac:dyDescent="0.3">
      <c r="A13" s="14" t="s">
        <v>27</v>
      </c>
      <c r="B13" s="19" t="s">
        <v>28</v>
      </c>
      <c r="C13" s="18">
        <v>50</v>
      </c>
      <c r="D13" s="18"/>
      <c r="E13" s="18"/>
      <c r="F13" s="18"/>
      <c r="G13" s="18"/>
      <c r="H13" s="18"/>
      <c r="I13" s="18"/>
      <c r="J13" s="18"/>
      <c r="K13" s="18"/>
      <c r="L13" s="18"/>
      <c r="M13" s="18">
        <v>36.36</v>
      </c>
    </row>
    <row r="14" spans="1:13" ht="18.75" x14ac:dyDescent="0.3">
      <c r="A14" s="14" t="s">
        <v>29</v>
      </c>
      <c r="B14" s="19" t="s">
        <v>30</v>
      </c>
      <c r="C14" s="18">
        <v>150</v>
      </c>
      <c r="D14" s="18">
        <v>168</v>
      </c>
      <c r="E14" s="18">
        <v>5.5</v>
      </c>
      <c r="F14" s="18">
        <v>4.5</v>
      </c>
      <c r="G14" s="18">
        <v>26.4</v>
      </c>
      <c r="H14" s="18"/>
      <c r="I14" s="18"/>
      <c r="J14" s="18"/>
      <c r="K14" s="18"/>
      <c r="L14" s="18"/>
      <c r="M14" s="18">
        <v>14.32</v>
      </c>
    </row>
    <row r="15" spans="1:13" ht="18.75" x14ac:dyDescent="0.3">
      <c r="A15" s="14" t="s">
        <v>31</v>
      </c>
      <c r="B15" s="19" t="s">
        <v>32</v>
      </c>
      <c r="C15" s="18">
        <v>200</v>
      </c>
      <c r="D15" s="18">
        <v>56</v>
      </c>
      <c r="E15" s="18">
        <v>0.2</v>
      </c>
      <c r="F15" s="18"/>
      <c r="G15" s="18">
        <v>15</v>
      </c>
      <c r="H15" s="18"/>
      <c r="I15" s="18"/>
      <c r="J15" s="18"/>
      <c r="K15" s="18"/>
      <c r="L15" s="18"/>
      <c r="M15" s="18">
        <v>3.77</v>
      </c>
    </row>
    <row r="16" spans="1:13" ht="18.75" x14ac:dyDescent="0.3">
      <c r="A16" s="25"/>
      <c r="B16" s="17" t="s">
        <v>33</v>
      </c>
      <c r="C16" s="18">
        <v>45</v>
      </c>
      <c r="D16" s="18">
        <v>82.4</v>
      </c>
      <c r="E16" s="18">
        <v>2.44</v>
      </c>
      <c r="F16" s="18">
        <v>0.48</v>
      </c>
      <c r="G16" s="18">
        <v>16.399999999999999</v>
      </c>
      <c r="H16" s="18">
        <v>0.08</v>
      </c>
      <c r="I16" s="18"/>
      <c r="J16" s="18"/>
      <c r="K16" s="18">
        <v>15.6</v>
      </c>
      <c r="L16" s="18">
        <v>49.8</v>
      </c>
      <c r="M16" s="18">
        <v>2.81</v>
      </c>
    </row>
    <row r="17" spans="1:13" ht="17.45" customHeight="1" x14ac:dyDescent="0.3">
      <c r="A17" s="23"/>
      <c r="B17" s="17" t="s">
        <v>34</v>
      </c>
      <c r="C17" s="18">
        <v>40</v>
      </c>
      <c r="D17" s="18">
        <v>52</v>
      </c>
      <c r="E17" s="18">
        <v>1.65</v>
      </c>
      <c r="F17" s="18">
        <v>0.27500000000000002</v>
      </c>
      <c r="G17" s="18">
        <v>10.25</v>
      </c>
      <c r="H17" s="18">
        <v>0.02</v>
      </c>
      <c r="I17" s="18"/>
      <c r="J17" s="18"/>
      <c r="K17" s="18">
        <v>4.5999999999999996</v>
      </c>
      <c r="L17" s="18">
        <v>17.399999999999999</v>
      </c>
      <c r="M17" s="18">
        <v>3.73</v>
      </c>
    </row>
    <row r="18" spans="1:13" ht="18.75" x14ac:dyDescent="0.3">
      <c r="A18" s="25"/>
      <c r="B18" s="20" t="s">
        <v>23</v>
      </c>
      <c r="C18" s="18">
        <f t="shared" ref="C18:M18" si="1">SUM(C12:C17)</f>
        <v>702.5</v>
      </c>
      <c r="D18" s="18">
        <f t="shared" si="1"/>
        <v>471.4</v>
      </c>
      <c r="E18" s="18">
        <f t="shared" si="1"/>
        <v>14.559999999999999</v>
      </c>
      <c r="F18" s="18">
        <f t="shared" si="1"/>
        <v>10.255000000000001</v>
      </c>
      <c r="G18" s="18">
        <f t="shared" si="1"/>
        <v>75.949999999999989</v>
      </c>
      <c r="H18" s="18">
        <f t="shared" si="1"/>
        <v>0.1</v>
      </c>
      <c r="I18" s="18">
        <f t="shared" si="1"/>
        <v>0</v>
      </c>
      <c r="J18" s="18">
        <f t="shared" si="1"/>
        <v>0</v>
      </c>
      <c r="K18" s="18">
        <f t="shared" si="1"/>
        <v>20.2</v>
      </c>
      <c r="L18" s="18">
        <f t="shared" si="1"/>
        <v>67.199999999999989</v>
      </c>
      <c r="M18" s="18">
        <f t="shared" si="1"/>
        <v>71.540000000000006</v>
      </c>
    </row>
    <row r="19" spans="1:13" ht="18.75" x14ac:dyDescent="0.3">
      <c r="A19" s="25"/>
      <c r="B19" s="26" t="s">
        <v>35</v>
      </c>
      <c r="C19" s="18">
        <f t="shared" ref="C19:M19" si="2">C10+C18</f>
        <v>1202.5</v>
      </c>
      <c r="D19" s="18">
        <f t="shared" si="2"/>
        <v>930.4</v>
      </c>
      <c r="E19" s="18">
        <f t="shared" si="2"/>
        <v>25.659999999999997</v>
      </c>
      <c r="F19" s="18">
        <f t="shared" si="2"/>
        <v>29.805</v>
      </c>
      <c r="G19" s="18">
        <f t="shared" si="2"/>
        <v>141.38</v>
      </c>
      <c r="H19" s="18">
        <f t="shared" si="2"/>
        <v>0.1</v>
      </c>
      <c r="I19" s="18">
        <f t="shared" si="2"/>
        <v>0</v>
      </c>
      <c r="J19" s="18">
        <f t="shared" si="2"/>
        <v>0</v>
      </c>
      <c r="K19" s="18">
        <f t="shared" si="2"/>
        <v>20.2</v>
      </c>
      <c r="L19" s="18">
        <f t="shared" si="2"/>
        <v>67.199999999999989</v>
      </c>
      <c r="M19" s="18">
        <f t="shared" si="2"/>
        <v>143.07999999999998</v>
      </c>
    </row>
  </sheetData>
  <mergeCells count="4">
    <mergeCell ref="A1:M1"/>
    <mergeCell ref="A2:M2"/>
    <mergeCell ref="A5:M5"/>
    <mergeCell ref="A11:M11"/>
  </mergeCells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view="pageBreakPreview" zoomScaleNormal="100" workbookViewId="0">
      <selection activeCell="B16" sqref="B16"/>
    </sheetView>
  </sheetViews>
  <sheetFormatPr defaultColWidth="8.7109375" defaultRowHeight="15" x14ac:dyDescent="0.25"/>
  <cols>
    <col min="1" max="1" width="13.42578125" style="12" customWidth="1"/>
    <col min="2" max="2" width="46.42578125" style="12" customWidth="1"/>
    <col min="3" max="7" width="14.28515625" style="12" customWidth="1"/>
    <col min="8" max="8" width="1.42578125" style="12" hidden="1" customWidth="1"/>
    <col min="9" max="12" width="14.28515625" style="12" hidden="1" customWidth="1"/>
    <col min="13" max="13" width="8.7109375" style="12" customWidth="1"/>
    <col min="16383" max="16384" width="11.5703125" style="12" customWidth="1"/>
  </cols>
  <sheetData>
    <row r="1" spans="1:16 16383:16384" ht="18.75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 16383:16384" ht="18.75" x14ac:dyDescent="0.3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 16383:16384" ht="18.7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6 16383:16384" s="12" customFormat="1" ht="33.7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</row>
    <row r="5" spans="1:16 16383:16384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 16383:16384" ht="37.35" customHeight="1" x14ac:dyDescent="0.3">
      <c r="A6" s="14" t="s">
        <v>38</v>
      </c>
      <c r="B6" s="19" t="s">
        <v>39</v>
      </c>
      <c r="C6" s="18">
        <v>15</v>
      </c>
      <c r="D6" s="18">
        <v>9</v>
      </c>
      <c r="E6" s="18">
        <v>0.27</v>
      </c>
      <c r="F6" s="18"/>
      <c r="G6" s="18">
        <v>0.84</v>
      </c>
      <c r="H6" s="18">
        <v>3.5000000000000003E-2</v>
      </c>
      <c r="I6" s="18">
        <v>6.5</v>
      </c>
      <c r="J6" s="18">
        <v>0.05</v>
      </c>
      <c r="K6" s="18">
        <v>7</v>
      </c>
      <c r="L6" s="18">
        <v>17.5</v>
      </c>
      <c r="M6" s="18">
        <v>5.64</v>
      </c>
    </row>
    <row r="7" spans="1:16 16383:16384" s="28" customFormat="1" ht="17.45" customHeight="1" x14ac:dyDescent="0.3">
      <c r="A7" s="14" t="s">
        <v>40</v>
      </c>
      <c r="B7" s="19" t="s">
        <v>41</v>
      </c>
      <c r="C7" s="18">
        <v>100</v>
      </c>
      <c r="D7" s="27">
        <v>220.4</v>
      </c>
      <c r="E7" s="27">
        <v>25.25</v>
      </c>
      <c r="F7" s="27">
        <v>13.67</v>
      </c>
      <c r="G7" s="27">
        <v>5.08</v>
      </c>
      <c r="H7" s="18"/>
      <c r="I7" s="18"/>
      <c r="J7" s="18"/>
      <c r="K7" s="18"/>
      <c r="L7" s="18"/>
      <c r="M7" s="18">
        <v>47.32</v>
      </c>
      <c r="O7" s="12"/>
      <c r="P7" s="12"/>
      <c r="XFC7" s="12"/>
      <c r="XFD7" s="12"/>
    </row>
    <row r="8" spans="1:16 16383:16384" ht="18" customHeight="1" x14ac:dyDescent="0.3">
      <c r="A8" s="14" t="s">
        <v>42</v>
      </c>
      <c r="B8" s="19" t="s">
        <v>43</v>
      </c>
      <c r="C8" s="18">
        <v>150</v>
      </c>
      <c r="D8" s="18">
        <v>243</v>
      </c>
      <c r="E8" s="18">
        <v>6</v>
      </c>
      <c r="F8" s="18">
        <v>6</v>
      </c>
      <c r="G8" s="18">
        <v>46.05</v>
      </c>
      <c r="H8" s="18"/>
      <c r="I8" s="18"/>
      <c r="J8" s="18"/>
      <c r="K8" s="18"/>
      <c r="L8" s="18"/>
      <c r="M8" s="18">
        <v>10.88</v>
      </c>
      <c r="N8" s="29"/>
    </row>
    <row r="9" spans="1:16 16383:16384" ht="18.75" x14ac:dyDescent="0.3">
      <c r="A9" s="14" t="s">
        <v>31</v>
      </c>
      <c r="B9" s="19" t="s">
        <v>32</v>
      </c>
      <c r="C9" s="18">
        <v>200</v>
      </c>
      <c r="D9" s="18">
        <v>56</v>
      </c>
      <c r="E9" s="18">
        <v>0.2</v>
      </c>
      <c r="F9" s="18"/>
      <c r="G9" s="18">
        <v>15</v>
      </c>
      <c r="H9" s="18"/>
      <c r="I9" s="18"/>
      <c r="J9" s="18"/>
      <c r="K9" s="18"/>
      <c r="L9" s="18"/>
      <c r="M9" s="18">
        <v>3.77</v>
      </c>
      <c r="N9" s="29"/>
    </row>
    <row r="10" spans="1:16 16383:16384" ht="18.75" x14ac:dyDescent="0.3">
      <c r="A10" s="23"/>
      <c r="B10" s="17" t="s">
        <v>34</v>
      </c>
      <c r="C10" s="18">
        <v>35</v>
      </c>
      <c r="D10" s="18">
        <v>52</v>
      </c>
      <c r="E10" s="18">
        <v>1.65</v>
      </c>
      <c r="F10" s="18">
        <v>0.27500000000000002</v>
      </c>
      <c r="G10" s="18">
        <v>10.25</v>
      </c>
      <c r="H10" s="18">
        <v>0.02</v>
      </c>
      <c r="I10" s="18"/>
      <c r="J10" s="18"/>
      <c r="K10" s="18">
        <v>4.5999999999999996</v>
      </c>
      <c r="L10" s="18">
        <v>17.399999999999999</v>
      </c>
      <c r="M10" s="18">
        <f>2.38+1.55</f>
        <v>3.9299999999999997</v>
      </c>
    </row>
    <row r="11" spans="1:16 16383:16384" ht="18.75" x14ac:dyDescent="0.3">
      <c r="A11" s="23"/>
      <c r="B11" s="20" t="s">
        <v>23</v>
      </c>
      <c r="C11" s="18">
        <f>SUM(C6:C10)</f>
        <v>500</v>
      </c>
      <c r="D11" s="18">
        <f>SUM(D6:D10)</f>
        <v>580.4</v>
      </c>
      <c r="E11" s="18">
        <f>SUM(E6:E10)</f>
        <v>33.369999999999997</v>
      </c>
      <c r="F11" s="18">
        <f>SUM(F6:F10)</f>
        <v>19.945</v>
      </c>
      <c r="G11" s="18">
        <f>SUM(G6:G10)</f>
        <v>77.22</v>
      </c>
      <c r="H11" s="18">
        <f>SUM(H7:H10)</f>
        <v>0.02</v>
      </c>
      <c r="I11" s="18">
        <f>SUM(I7:I10)</f>
        <v>0</v>
      </c>
      <c r="J11" s="18">
        <f>SUM(J7:J10)</f>
        <v>0</v>
      </c>
      <c r="K11" s="18">
        <f>SUM(K7:K10)</f>
        <v>4.5999999999999996</v>
      </c>
      <c r="L11" s="18">
        <f>SUM(L7:L10)</f>
        <v>17.399999999999999</v>
      </c>
      <c r="M11" s="21">
        <f>SUM(M6:M10)</f>
        <v>71.539999999999992</v>
      </c>
    </row>
    <row r="12" spans="1:16 16383:16384" ht="17.45" customHeight="1" x14ac:dyDescent="0.3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6 16383:16384" ht="40.5" customHeight="1" x14ac:dyDescent="0.3">
      <c r="A13" s="14" t="s">
        <v>38</v>
      </c>
      <c r="B13" s="19" t="s">
        <v>44</v>
      </c>
      <c r="C13" s="18">
        <v>20</v>
      </c>
      <c r="D13" s="18">
        <v>9</v>
      </c>
      <c r="E13" s="18">
        <v>0.27</v>
      </c>
      <c r="F13" s="18"/>
      <c r="G13" s="18">
        <v>0.84</v>
      </c>
      <c r="H13" s="18">
        <v>3.5000000000000003E-2</v>
      </c>
      <c r="I13" s="18">
        <v>6.5</v>
      </c>
      <c r="J13" s="18">
        <v>0.05</v>
      </c>
      <c r="K13" s="18">
        <v>7</v>
      </c>
      <c r="L13" s="18">
        <v>17.5</v>
      </c>
      <c r="M13" s="21">
        <v>3.1</v>
      </c>
    </row>
    <row r="14" spans="1:16 16383:16384" ht="56.25" x14ac:dyDescent="0.3">
      <c r="A14" s="14" t="s">
        <v>45</v>
      </c>
      <c r="B14" s="19" t="s">
        <v>46</v>
      </c>
      <c r="C14" s="18">
        <f>200+12.5+5</f>
        <v>217.5</v>
      </c>
      <c r="D14" s="18">
        <v>137</v>
      </c>
      <c r="E14" s="18">
        <v>7</v>
      </c>
      <c r="F14" s="18">
        <v>8</v>
      </c>
      <c r="G14" s="18">
        <v>18</v>
      </c>
      <c r="H14" s="18"/>
      <c r="I14" s="18"/>
      <c r="J14" s="18"/>
      <c r="K14" s="18"/>
      <c r="L14" s="18"/>
      <c r="M14" s="21">
        <f>5.73+5.81+1.4</f>
        <v>12.94</v>
      </c>
    </row>
    <row r="15" spans="1:16 16383:16384" ht="18.75" x14ac:dyDescent="0.3">
      <c r="A15" s="14" t="s">
        <v>47</v>
      </c>
      <c r="B15" s="19" t="s">
        <v>48</v>
      </c>
      <c r="C15" s="18">
        <v>150</v>
      </c>
      <c r="D15" s="18">
        <v>246.17</v>
      </c>
      <c r="E15" s="18">
        <v>11.8</v>
      </c>
      <c r="F15" s="18">
        <v>15.42</v>
      </c>
      <c r="G15" s="18">
        <v>14.2</v>
      </c>
      <c r="H15" s="23"/>
      <c r="I15" s="23"/>
      <c r="J15" s="23"/>
      <c r="K15" s="23"/>
      <c r="L15" s="23"/>
      <c r="M15" s="30">
        <v>32.85</v>
      </c>
    </row>
    <row r="16" spans="1:16 16383:16384" ht="18.75" x14ac:dyDescent="0.3">
      <c r="A16" s="14" t="s">
        <v>49</v>
      </c>
      <c r="B16" s="19" t="s">
        <v>50</v>
      </c>
      <c r="C16" s="31">
        <v>200</v>
      </c>
      <c r="D16" s="31">
        <v>92</v>
      </c>
      <c r="E16" s="31">
        <v>0.3</v>
      </c>
      <c r="F16" s="31"/>
      <c r="G16" s="31">
        <v>24</v>
      </c>
      <c r="H16" s="31"/>
      <c r="I16" s="31"/>
      <c r="J16" s="31"/>
      <c r="K16" s="31"/>
      <c r="L16" s="18"/>
      <c r="M16" s="21">
        <v>6.9</v>
      </c>
    </row>
    <row r="17" spans="1:13" ht="18.75" x14ac:dyDescent="0.3">
      <c r="A17" s="25"/>
      <c r="B17" s="17" t="s">
        <v>33</v>
      </c>
      <c r="C17" s="18">
        <v>40</v>
      </c>
      <c r="D17" s="18">
        <v>82.4</v>
      </c>
      <c r="E17" s="18">
        <v>2.44</v>
      </c>
      <c r="F17" s="18">
        <v>0.48</v>
      </c>
      <c r="G17" s="18">
        <v>16.399999999999999</v>
      </c>
      <c r="H17" s="18">
        <v>0.08</v>
      </c>
      <c r="I17" s="18"/>
      <c r="J17" s="18"/>
      <c r="K17" s="18">
        <v>15.6</v>
      </c>
      <c r="L17" s="18">
        <v>49.8</v>
      </c>
      <c r="M17" s="21">
        <v>2.8</v>
      </c>
    </row>
    <row r="18" spans="1:13" ht="18.75" x14ac:dyDescent="0.3">
      <c r="A18" s="23"/>
      <c r="B18" s="17" t="s">
        <v>51</v>
      </c>
      <c r="C18" s="18">
        <v>100</v>
      </c>
      <c r="D18" s="18">
        <v>70</v>
      </c>
      <c r="E18" s="18">
        <v>3.22</v>
      </c>
      <c r="F18" s="18">
        <v>1</v>
      </c>
      <c r="G18" s="18">
        <v>42</v>
      </c>
      <c r="H18" s="18">
        <v>0.02</v>
      </c>
      <c r="I18" s="18">
        <v>26</v>
      </c>
      <c r="J18" s="18">
        <v>0.06</v>
      </c>
      <c r="K18" s="18">
        <v>32</v>
      </c>
      <c r="L18" s="18">
        <v>22</v>
      </c>
      <c r="M18" s="21">
        <v>12.95</v>
      </c>
    </row>
    <row r="19" spans="1:13" ht="18.75" x14ac:dyDescent="0.3">
      <c r="A19" s="25"/>
      <c r="B19" s="20" t="s">
        <v>23</v>
      </c>
      <c r="C19" s="18">
        <f t="shared" ref="C19:M19" si="0">SUM(C13:C18)</f>
        <v>727.5</v>
      </c>
      <c r="D19" s="18">
        <f t="shared" si="0"/>
        <v>636.56999999999994</v>
      </c>
      <c r="E19" s="18">
        <f t="shared" si="0"/>
        <v>25.03</v>
      </c>
      <c r="F19" s="18">
        <f t="shared" si="0"/>
        <v>24.900000000000002</v>
      </c>
      <c r="G19" s="18">
        <f t="shared" si="0"/>
        <v>115.44</v>
      </c>
      <c r="H19" s="18">
        <f t="shared" si="0"/>
        <v>0.13500000000000001</v>
      </c>
      <c r="I19" s="18">
        <f t="shared" si="0"/>
        <v>32.5</v>
      </c>
      <c r="J19" s="18">
        <f t="shared" si="0"/>
        <v>0.11</v>
      </c>
      <c r="K19" s="18">
        <f t="shared" si="0"/>
        <v>54.6</v>
      </c>
      <c r="L19" s="18">
        <f t="shared" si="0"/>
        <v>89.3</v>
      </c>
      <c r="M19" s="18">
        <f t="shared" si="0"/>
        <v>71.539999999999992</v>
      </c>
    </row>
    <row r="20" spans="1:13" ht="18.75" x14ac:dyDescent="0.3">
      <c r="A20" s="25"/>
      <c r="B20" s="26" t="s">
        <v>35</v>
      </c>
      <c r="C20" s="18">
        <f t="shared" ref="C20:M20" si="1">C11+C19</f>
        <v>1227.5</v>
      </c>
      <c r="D20" s="18">
        <f t="shared" si="1"/>
        <v>1216.9699999999998</v>
      </c>
      <c r="E20" s="18">
        <f t="shared" si="1"/>
        <v>58.4</v>
      </c>
      <c r="F20" s="18">
        <f t="shared" si="1"/>
        <v>44.844999999999999</v>
      </c>
      <c r="G20" s="18">
        <f t="shared" si="1"/>
        <v>192.66</v>
      </c>
      <c r="H20" s="18">
        <f t="shared" si="1"/>
        <v>0.155</v>
      </c>
      <c r="I20" s="18">
        <f t="shared" si="1"/>
        <v>32.5</v>
      </c>
      <c r="J20" s="18">
        <f t="shared" si="1"/>
        <v>0.11</v>
      </c>
      <c r="K20" s="18">
        <f t="shared" si="1"/>
        <v>59.2</v>
      </c>
      <c r="L20" s="18">
        <f t="shared" si="1"/>
        <v>106.69999999999999</v>
      </c>
      <c r="M20" s="18">
        <f t="shared" si="1"/>
        <v>143.07999999999998</v>
      </c>
    </row>
  </sheetData>
  <mergeCells count="4">
    <mergeCell ref="A1:M1"/>
    <mergeCell ref="A2:M2"/>
    <mergeCell ref="A5:M5"/>
    <mergeCell ref="A12:M12"/>
  </mergeCells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8"/>
  <sheetViews>
    <sheetView view="pageBreakPreview" zoomScaleNormal="100" workbookViewId="0">
      <selection activeCell="C10" sqref="C10"/>
    </sheetView>
  </sheetViews>
  <sheetFormatPr defaultColWidth="8.7109375" defaultRowHeight="15" x14ac:dyDescent="0.25"/>
  <cols>
    <col min="1" max="1" width="13.5703125" style="12" customWidth="1"/>
    <col min="2" max="2" width="46.7109375" style="12" customWidth="1"/>
    <col min="3" max="7" width="13.140625" style="12" customWidth="1"/>
    <col min="8" max="12" width="13.140625" style="12" hidden="1" customWidth="1"/>
    <col min="13" max="13" width="8.7109375" style="12" customWidth="1"/>
    <col min="16383" max="16384" width="11.5703125" style="12" customWidth="1"/>
  </cols>
  <sheetData>
    <row r="1" spans="1:13" ht="18.75" x14ac:dyDescent="0.3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3">
      <c r="A2" s="11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3" ht="32.2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</row>
    <row r="5" spans="1:13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6" customHeight="1" x14ac:dyDescent="0.3">
      <c r="A6" s="14" t="s">
        <v>54</v>
      </c>
      <c r="B6" s="19" t="s">
        <v>55</v>
      </c>
      <c r="C6" s="18">
        <f>100+15</f>
        <v>115</v>
      </c>
      <c r="D6" s="18">
        <v>255</v>
      </c>
      <c r="E6" s="18">
        <v>15</v>
      </c>
      <c r="F6" s="18">
        <v>12</v>
      </c>
      <c r="G6" s="18">
        <v>40</v>
      </c>
      <c r="H6" s="18"/>
      <c r="I6" s="18"/>
      <c r="J6" s="18"/>
      <c r="K6" s="18"/>
      <c r="L6" s="18"/>
      <c r="M6" s="18">
        <f>44.65+6.74</f>
        <v>51.39</v>
      </c>
    </row>
    <row r="7" spans="1:13" ht="18.75" x14ac:dyDescent="0.3">
      <c r="A7" s="14" t="s">
        <v>31</v>
      </c>
      <c r="B7" s="19" t="s">
        <v>32</v>
      </c>
      <c r="C7" s="18">
        <v>200</v>
      </c>
      <c r="D7" s="18">
        <v>56</v>
      </c>
      <c r="E7" s="18">
        <v>0.2</v>
      </c>
      <c r="F7" s="18"/>
      <c r="G7" s="18">
        <v>15</v>
      </c>
      <c r="H7" s="18"/>
      <c r="I7" s="18"/>
      <c r="J7" s="18"/>
      <c r="K7" s="18"/>
      <c r="L7" s="18"/>
      <c r="M7" s="18">
        <v>3.77</v>
      </c>
    </row>
    <row r="8" spans="1:13" ht="18.75" x14ac:dyDescent="0.3">
      <c r="A8" s="23"/>
      <c r="B8" s="17" t="s">
        <v>34</v>
      </c>
      <c r="C8" s="18">
        <v>20</v>
      </c>
      <c r="D8" s="18">
        <v>52</v>
      </c>
      <c r="E8" s="18">
        <v>1.65</v>
      </c>
      <c r="F8" s="18">
        <v>0.27500000000000002</v>
      </c>
      <c r="G8" s="18">
        <v>10.25</v>
      </c>
      <c r="H8" s="18">
        <v>0.02</v>
      </c>
      <c r="I8" s="18"/>
      <c r="J8" s="18"/>
      <c r="K8" s="18">
        <v>4.5999999999999996</v>
      </c>
      <c r="L8" s="18">
        <v>17.399999999999999</v>
      </c>
      <c r="M8" s="18">
        <v>2.38</v>
      </c>
    </row>
    <row r="9" spans="1:13" ht="18.75" x14ac:dyDescent="0.3">
      <c r="A9" s="23"/>
      <c r="B9" s="17" t="s">
        <v>51</v>
      </c>
      <c r="C9" s="18">
        <v>100</v>
      </c>
      <c r="D9" s="18">
        <v>70</v>
      </c>
      <c r="E9" s="18">
        <v>3.22</v>
      </c>
      <c r="F9" s="18">
        <v>1</v>
      </c>
      <c r="G9" s="18">
        <v>42</v>
      </c>
      <c r="H9" s="18">
        <v>0.02</v>
      </c>
      <c r="I9" s="18">
        <v>26</v>
      </c>
      <c r="J9" s="18">
        <v>0.06</v>
      </c>
      <c r="K9" s="18">
        <v>32</v>
      </c>
      <c r="L9" s="18">
        <v>22</v>
      </c>
      <c r="M9" s="21">
        <v>14</v>
      </c>
    </row>
    <row r="10" spans="1:13" ht="18.75" x14ac:dyDescent="0.3">
      <c r="A10" s="23"/>
      <c r="B10" s="20" t="s">
        <v>23</v>
      </c>
      <c r="C10" s="18">
        <f t="shared" ref="C10:M10" si="0">SUM(C6:C9)</f>
        <v>435</v>
      </c>
      <c r="D10" s="18">
        <f t="shared" si="0"/>
        <v>433</v>
      </c>
      <c r="E10" s="18">
        <f t="shared" si="0"/>
        <v>20.069999999999997</v>
      </c>
      <c r="F10" s="18">
        <f t="shared" si="0"/>
        <v>13.275</v>
      </c>
      <c r="G10" s="18">
        <f t="shared" si="0"/>
        <v>107.25</v>
      </c>
      <c r="H10" s="18">
        <f t="shared" si="0"/>
        <v>0.04</v>
      </c>
      <c r="I10" s="18">
        <f t="shared" si="0"/>
        <v>26</v>
      </c>
      <c r="J10" s="18">
        <f t="shared" si="0"/>
        <v>0.06</v>
      </c>
      <c r="K10" s="18">
        <f t="shared" si="0"/>
        <v>36.6</v>
      </c>
      <c r="L10" s="18">
        <f t="shared" si="0"/>
        <v>39.4</v>
      </c>
      <c r="M10" s="18">
        <f t="shared" si="0"/>
        <v>71.540000000000006</v>
      </c>
    </row>
    <row r="11" spans="1:13" ht="18.75" x14ac:dyDescent="0.3">
      <c r="A11" s="9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44.85" customHeight="1" x14ac:dyDescent="0.3">
      <c r="A12" s="14" t="s">
        <v>56</v>
      </c>
      <c r="B12" s="32" t="s">
        <v>57</v>
      </c>
      <c r="C12" s="18">
        <f>200+5+12.5</f>
        <v>217.5</v>
      </c>
      <c r="D12" s="18">
        <v>102</v>
      </c>
      <c r="E12" s="18">
        <v>6</v>
      </c>
      <c r="F12" s="18">
        <v>5</v>
      </c>
      <c r="G12" s="18">
        <v>14</v>
      </c>
      <c r="H12" s="18"/>
      <c r="I12" s="18"/>
      <c r="J12" s="18"/>
      <c r="K12" s="18"/>
      <c r="L12" s="18"/>
      <c r="M12" s="18">
        <f>4.28+1.4+5.81</f>
        <v>11.489999999999998</v>
      </c>
    </row>
    <row r="13" spans="1:13" ht="19.5" customHeight="1" x14ac:dyDescent="0.3">
      <c r="A13" s="14" t="s">
        <v>58</v>
      </c>
      <c r="B13" s="19" t="s">
        <v>59</v>
      </c>
      <c r="C13" s="18">
        <v>50</v>
      </c>
      <c r="D13" s="18">
        <v>147</v>
      </c>
      <c r="E13" s="18">
        <v>9</v>
      </c>
      <c r="F13" s="18">
        <v>10</v>
      </c>
      <c r="G13" s="18">
        <v>10</v>
      </c>
      <c r="H13" s="18"/>
      <c r="I13" s="18"/>
      <c r="J13" s="18"/>
      <c r="K13" s="18"/>
      <c r="L13" s="18"/>
      <c r="M13" s="18">
        <v>34.159999999999997</v>
      </c>
    </row>
    <row r="14" spans="1:13" ht="18" customHeight="1" x14ac:dyDescent="0.3">
      <c r="A14" s="14" t="s">
        <v>60</v>
      </c>
      <c r="B14" s="17" t="s">
        <v>61</v>
      </c>
      <c r="C14" s="18">
        <v>150</v>
      </c>
      <c r="D14" s="18">
        <v>209</v>
      </c>
      <c r="E14" s="18">
        <v>3.65</v>
      </c>
      <c r="F14" s="18">
        <v>5.37</v>
      </c>
      <c r="G14" s="18">
        <v>36.6</v>
      </c>
      <c r="H14" s="18"/>
      <c r="I14" s="18"/>
      <c r="J14" s="18"/>
      <c r="K14" s="18"/>
      <c r="L14" s="18"/>
      <c r="M14" s="18">
        <v>13.85</v>
      </c>
    </row>
    <row r="15" spans="1:13" ht="18.75" x14ac:dyDescent="0.3">
      <c r="A15" s="14" t="s">
        <v>49</v>
      </c>
      <c r="B15" s="19" t="s">
        <v>62</v>
      </c>
      <c r="C15" s="31">
        <v>200</v>
      </c>
      <c r="D15" s="31">
        <v>92</v>
      </c>
      <c r="E15" s="31">
        <v>0.3</v>
      </c>
      <c r="F15" s="31"/>
      <c r="G15" s="31">
        <v>24</v>
      </c>
      <c r="H15" s="31"/>
      <c r="I15" s="31"/>
      <c r="J15" s="31"/>
      <c r="K15" s="31"/>
      <c r="L15" s="18"/>
      <c r="M15" s="18">
        <v>10.93</v>
      </c>
    </row>
    <row r="16" spans="1:13" ht="18.75" x14ac:dyDescent="0.3">
      <c r="A16" s="25"/>
      <c r="B16" s="17" t="s">
        <v>33</v>
      </c>
      <c r="C16" s="18">
        <v>15</v>
      </c>
      <c r="D16" s="18">
        <v>82.4</v>
      </c>
      <c r="E16" s="18">
        <v>2.44</v>
      </c>
      <c r="F16" s="18">
        <v>0.48</v>
      </c>
      <c r="G16" s="18">
        <v>16.399999999999999</v>
      </c>
      <c r="H16" s="18">
        <v>0.08</v>
      </c>
      <c r="I16" s="18"/>
      <c r="J16" s="18"/>
      <c r="K16" s="18">
        <v>15.6</v>
      </c>
      <c r="L16" s="18">
        <v>49.8</v>
      </c>
      <c r="M16" s="21">
        <v>1.1100000000000001</v>
      </c>
    </row>
    <row r="17" spans="1:13" ht="18.75" x14ac:dyDescent="0.3">
      <c r="A17" s="25"/>
      <c r="B17" s="20" t="s">
        <v>23</v>
      </c>
      <c r="C17" s="18">
        <f t="shared" ref="C17:M17" si="1">SUM(C12:C16)</f>
        <v>632.5</v>
      </c>
      <c r="D17" s="18">
        <f t="shared" si="1"/>
        <v>632.4</v>
      </c>
      <c r="E17" s="18">
        <f t="shared" si="1"/>
        <v>21.39</v>
      </c>
      <c r="F17" s="18">
        <f t="shared" si="1"/>
        <v>20.85</v>
      </c>
      <c r="G17" s="18">
        <f t="shared" si="1"/>
        <v>101</v>
      </c>
      <c r="H17" s="18">
        <f t="shared" si="1"/>
        <v>0.08</v>
      </c>
      <c r="I17" s="18">
        <f t="shared" si="1"/>
        <v>0</v>
      </c>
      <c r="J17" s="18">
        <f t="shared" si="1"/>
        <v>0</v>
      </c>
      <c r="K17" s="18">
        <f t="shared" si="1"/>
        <v>15.6</v>
      </c>
      <c r="L17" s="18">
        <f t="shared" si="1"/>
        <v>49.8</v>
      </c>
      <c r="M17" s="18">
        <f t="shared" si="1"/>
        <v>71.539999999999992</v>
      </c>
    </row>
    <row r="18" spans="1:13" ht="18.75" x14ac:dyDescent="0.3">
      <c r="A18" s="25"/>
      <c r="B18" s="26" t="s">
        <v>35</v>
      </c>
      <c r="C18" s="18">
        <f t="shared" ref="C18:M18" si="2">C10+C17</f>
        <v>1067.5</v>
      </c>
      <c r="D18" s="18">
        <f t="shared" si="2"/>
        <v>1065.4000000000001</v>
      </c>
      <c r="E18" s="18">
        <f t="shared" si="2"/>
        <v>41.459999999999994</v>
      </c>
      <c r="F18" s="18">
        <f t="shared" si="2"/>
        <v>34.125</v>
      </c>
      <c r="G18" s="18">
        <f t="shared" si="2"/>
        <v>208.25</v>
      </c>
      <c r="H18" s="18">
        <f t="shared" si="2"/>
        <v>0.12</v>
      </c>
      <c r="I18" s="18">
        <f t="shared" si="2"/>
        <v>26</v>
      </c>
      <c r="J18" s="18">
        <f t="shared" si="2"/>
        <v>0.06</v>
      </c>
      <c r="K18" s="18">
        <f t="shared" si="2"/>
        <v>52.2</v>
      </c>
      <c r="L18" s="18">
        <f t="shared" si="2"/>
        <v>89.199999999999989</v>
      </c>
      <c r="M18" s="18">
        <f t="shared" si="2"/>
        <v>143.07999999999998</v>
      </c>
    </row>
  </sheetData>
  <mergeCells count="4">
    <mergeCell ref="A1:M1"/>
    <mergeCell ref="A2:M2"/>
    <mergeCell ref="A5:M5"/>
    <mergeCell ref="A11:M11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"/>
  <sheetViews>
    <sheetView view="pageBreakPreview" topLeftCell="A10" zoomScaleNormal="100" workbookViewId="0">
      <selection activeCell="A13" sqref="A13"/>
    </sheetView>
  </sheetViews>
  <sheetFormatPr defaultColWidth="8.7109375" defaultRowHeight="15" x14ac:dyDescent="0.25"/>
  <cols>
    <col min="1" max="1" width="12.85546875" style="12" customWidth="1"/>
    <col min="2" max="2" width="46.28515625" style="12" customWidth="1"/>
    <col min="3" max="7" width="14.42578125" style="12" customWidth="1"/>
    <col min="8" max="12" width="14.42578125" style="12" hidden="1" customWidth="1"/>
    <col min="13" max="13" width="8.7109375" style="12" customWidth="1"/>
    <col min="16383" max="16384" width="11.5703125" style="12" customWidth="1"/>
  </cols>
  <sheetData>
    <row r="1" spans="1:13 16383:16384" ht="18.75" x14ac:dyDescent="0.3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 16383:16384" ht="18.75" x14ac:dyDescent="0.3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 16383:16384" ht="18.7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 16383:16384" s="12" customFormat="1" ht="33.7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</row>
    <row r="5" spans="1:13 16383:16384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 16383:16384" ht="18.75" x14ac:dyDescent="0.3">
      <c r="A6" s="15" t="s">
        <v>65</v>
      </c>
      <c r="B6" s="17" t="s">
        <v>66</v>
      </c>
      <c r="C6" s="18">
        <v>50</v>
      </c>
      <c r="D6" s="18">
        <v>138</v>
      </c>
      <c r="E6" s="18">
        <v>10</v>
      </c>
      <c r="F6" s="18">
        <v>5.47</v>
      </c>
      <c r="G6" s="18">
        <v>7.73</v>
      </c>
      <c r="H6" s="18"/>
      <c r="I6" s="18"/>
      <c r="J6" s="18"/>
      <c r="K6" s="18"/>
      <c r="L6" s="18"/>
      <c r="M6" s="18">
        <v>25.91</v>
      </c>
    </row>
    <row r="7" spans="1:13 16383:16384" ht="18.75" x14ac:dyDescent="0.3">
      <c r="A7" s="14" t="s">
        <v>29</v>
      </c>
      <c r="B7" s="19" t="s">
        <v>30</v>
      </c>
      <c r="C7" s="18">
        <v>150</v>
      </c>
      <c r="D7" s="18">
        <v>112</v>
      </c>
      <c r="E7" s="18">
        <v>3.67</v>
      </c>
      <c r="F7" s="18">
        <v>3</v>
      </c>
      <c r="G7" s="18">
        <v>17.600000000000001</v>
      </c>
      <c r="H7" s="18"/>
      <c r="I7" s="18"/>
      <c r="J7" s="18"/>
      <c r="K7" s="18"/>
      <c r="L7" s="18"/>
      <c r="M7" s="18">
        <v>14.32</v>
      </c>
    </row>
    <row r="8" spans="1:13 16383:16384" ht="18.75" x14ac:dyDescent="0.3">
      <c r="A8" s="14" t="s">
        <v>67</v>
      </c>
      <c r="B8" s="19" t="s">
        <v>68</v>
      </c>
      <c r="C8" s="18">
        <v>200</v>
      </c>
      <c r="D8" s="18">
        <v>142.5</v>
      </c>
      <c r="E8" s="18">
        <v>3.95</v>
      </c>
      <c r="F8" s="18">
        <v>3.6</v>
      </c>
      <c r="G8" s="18">
        <v>25.35</v>
      </c>
      <c r="H8" s="18"/>
      <c r="I8" s="18"/>
      <c r="J8" s="18"/>
      <c r="K8" s="18"/>
      <c r="L8" s="18"/>
      <c r="M8" s="18">
        <v>14.94</v>
      </c>
    </row>
    <row r="9" spans="1:13 16383:16384" ht="18.75" x14ac:dyDescent="0.3">
      <c r="A9" s="23"/>
      <c r="B9" s="17" t="s">
        <v>34</v>
      </c>
      <c r="C9" s="18">
        <v>20</v>
      </c>
      <c r="D9" s="18">
        <v>52</v>
      </c>
      <c r="E9" s="18">
        <v>1.65</v>
      </c>
      <c r="F9" s="18">
        <v>0.27500000000000002</v>
      </c>
      <c r="G9" s="18">
        <v>0.23</v>
      </c>
      <c r="H9" s="18"/>
      <c r="I9" s="18"/>
      <c r="J9" s="18"/>
      <c r="K9" s="18"/>
      <c r="L9" s="18"/>
      <c r="M9" s="18">
        <v>2.38</v>
      </c>
    </row>
    <row r="10" spans="1:13 16383:16384" ht="18.75" x14ac:dyDescent="0.3">
      <c r="A10" s="23"/>
      <c r="B10" s="17" t="s">
        <v>51</v>
      </c>
      <c r="C10" s="18">
        <v>100</v>
      </c>
      <c r="D10" s="18">
        <v>70</v>
      </c>
      <c r="E10" s="18">
        <v>3.22</v>
      </c>
      <c r="F10" s="18">
        <v>1</v>
      </c>
      <c r="G10" s="18">
        <v>42</v>
      </c>
      <c r="H10" s="18">
        <v>0.02</v>
      </c>
      <c r="I10" s="18">
        <v>26</v>
      </c>
      <c r="J10" s="18">
        <v>0.06</v>
      </c>
      <c r="K10" s="18">
        <v>32</v>
      </c>
      <c r="L10" s="18">
        <v>22</v>
      </c>
      <c r="M10" s="18">
        <v>13.99</v>
      </c>
    </row>
    <row r="11" spans="1:13 16383:16384" ht="18.75" x14ac:dyDescent="0.3">
      <c r="A11" s="23"/>
      <c r="B11" s="20" t="s">
        <v>23</v>
      </c>
      <c r="C11" s="18">
        <f>SUM(C6:C10)</f>
        <v>520</v>
      </c>
      <c r="D11" s="18">
        <f>SUM(D6:D10)</f>
        <v>514.5</v>
      </c>
      <c r="E11" s="18">
        <f>SUM(E6:E10)</f>
        <v>22.49</v>
      </c>
      <c r="F11" s="18">
        <f>SUM(F6:F10)</f>
        <v>13.344999999999999</v>
      </c>
      <c r="G11" s="18">
        <f>SUM(G6:G10)</f>
        <v>92.91</v>
      </c>
      <c r="H11" s="18">
        <f>SUM(H6:H10)</f>
        <v>0.02</v>
      </c>
      <c r="I11" s="18">
        <f>SUM(I6:I10)</f>
        <v>26</v>
      </c>
      <c r="J11" s="18">
        <f>SUM(J6:J10)</f>
        <v>0.06</v>
      </c>
      <c r="K11" s="18">
        <f>SUM(K6:K10)</f>
        <v>32</v>
      </c>
      <c r="L11" s="18">
        <f>SUM(L6:L10)</f>
        <v>22</v>
      </c>
      <c r="M11" s="18">
        <f>SUM(M6:M10)</f>
        <v>71.540000000000006</v>
      </c>
    </row>
    <row r="12" spans="1:13 16383:16384" ht="18.75" x14ac:dyDescent="0.3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 16383:16384" ht="40.5" customHeight="1" x14ac:dyDescent="0.3">
      <c r="A13" s="14" t="s">
        <v>38</v>
      </c>
      <c r="B13" s="19" t="s">
        <v>44</v>
      </c>
      <c r="C13" s="18">
        <v>10</v>
      </c>
      <c r="D13" s="18">
        <v>9</v>
      </c>
      <c r="E13" s="18">
        <v>0.27</v>
      </c>
      <c r="F13" s="18"/>
      <c r="G13" s="18">
        <v>0.84</v>
      </c>
      <c r="H13" s="18">
        <v>3.5000000000000003E-2</v>
      </c>
      <c r="I13" s="18">
        <v>6.5</v>
      </c>
      <c r="J13" s="18">
        <v>0.05</v>
      </c>
      <c r="K13" s="18">
        <v>7</v>
      </c>
      <c r="L13" s="18">
        <v>17.5</v>
      </c>
      <c r="M13" s="18">
        <v>1.55</v>
      </c>
      <c r="XFC13"/>
      <c r="XFD13"/>
    </row>
    <row r="14" spans="1:13 16383:16384" ht="47.85" customHeight="1" x14ac:dyDescent="0.3">
      <c r="A14" s="14" t="s">
        <v>69</v>
      </c>
      <c r="B14" s="19" t="s">
        <v>70</v>
      </c>
      <c r="C14" s="18">
        <f>200+12.5+5</f>
        <v>217.5</v>
      </c>
      <c r="D14" s="18">
        <v>170</v>
      </c>
      <c r="E14" s="18">
        <v>11</v>
      </c>
      <c r="F14" s="18">
        <v>4</v>
      </c>
      <c r="G14" s="18">
        <v>30</v>
      </c>
      <c r="H14" s="18"/>
      <c r="I14" s="18"/>
      <c r="J14" s="18"/>
      <c r="K14" s="18"/>
      <c r="L14" s="18"/>
      <c r="M14" s="18">
        <f>3.34+5.81+1.4</f>
        <v>10.549999999999999</v>
      </c>
      <c r="XFC14"/>
      <c r="XFD14"/>
    </row>
    <row r="15" spans="1:13 16383:16384" ht="19.5" customHeight="1" x14ac:dyDescent="0.3">
      <c r="A15" s="33" t="s">
        <v>71</v>
      </c>
      <c r="B15" s="19" t="s">
        <v>72</v>
      </c>
      <c r="C15" s="18">
        <v>50</v>
      </c>
      <c r="D15" s="18">
        <v>131</v>
      </c>
      <c r="E15" s="18">
        <v>9</v>
      </c>
      <c r="F15" s="18">
        <v>11.3</v>
      </c>
      <c r="G15" s="18">
        <v>10</v>
      </c>
      <c r="H15" s="18"/>
      <c r="I15" s="18"/>
      <c r="J15" s="18"/>
      <c r="K15" s="18"/>
      <c r="L15" s="18"/>
      <c r="M15" s="21">
        <v>24.1</v>
      </c>
      <c r="XFC15"/>
      <c r="XFD15"/>
    </row>
    <row r="16" spans="1:13 16383:16384" ht="18" customHeight="1" x14ac:dyDescent="0.3">
      <c r="A16" s="14" t="s">
        <v>42</v>
      </c>
      <c r="B16" s="19" t="s">
        <v>43</v>
      </c>
      <c r="C16" s="18">
        <v>150</v>
      </c>
      <c r="D16" s="18">
        <v>243</v>
      </c>
      <c r="E16" s="18">
        <v>6</v>
      </c>
      <c r="F16" s="18">
        <v>6</v>
      </c>
      <c r="G16" s="18">
        <v>46.05</v>
      </c>
      <c r="H16" s="18"/>
      <c r="I16" s="18"/>
      <c r="J16" s="18"/>
      <c r="K16" s="18"/>
      <c r="L16" s="18"/>
      <c r="M16" s="18">
        <v>10.88</v>
      </c>
      <c r="XFC16"/>
      <c r="XFD16"/>
    </row>
    <row r="17" spans="1:13 16383:16384" ht="18.75" x14ac:dyDescent="0.3">
      <c r="A17" s="34"/>
      <c r="B17" s="19" t="s">
        <v>73</v>
      </c>
      <c r="C17" s="18">
        <v>200</v>
      </c>
      <c r="D17" s="18">
        <v>100</v>
      </c>
      <c r="E17" s="18"/>
      <c r="F17" s="18"/>
      <c r="G17" s="18">
        <v>24</v>
      </c>
      <c r="H17" s="18">
        <v>0.02</v>
      </c>
      <c r="I17" s="18">
        <v>8</v>
      </c>
      <c r="J17" s="18"/>
      <c r="K17" s="18">
        <v>28</v>
      </c>
      <c r="L17" s="18">
        <v>26</v>
      </c>
      <c r="M17" s="18">
        <v>13.64</v>
      </c>
      <c r="XFC17"/>
      <c r="XFD17"/>
    </row>
    <row r="18" spans="1:13 16383:16384" ht="18.75" x14ac:dyDescent="0.3">
      <c r="A18" s="25"/>
      <c r="B18" s="17" t="s">
        <v>33</v>
      </c>
      <c r="C18" s="18">
        <v>40</v>
      </c>
      <c r="D18" s="18">
        <v>82.4</v>
      </c>
      <c r="E18" s="18">
        <v>2.44</v>
      </c>
      <c r="F18" s="18">
        <v>0.48</v>
      </c>
      <c r="G18" s="18">
        <v>16.399999999999999</v>
      </c>
      <c r="H18" s="18">
        <v>0.1</v>
      </c>
      <c r="I18" s="18"/>
      <c r="J18" s="18"/>
      <c r="K18" s="18">
        <v>21</v>
      </c>
      <c r="L18" s="18">
        <v>31.6</v>
      </c>
      <c r="M18" s="21">
        <v>2.8</v>
      </c>
      <c r="XFC18"/>
      <c r="XFD18"/>
    </row>
    <row r="19" spans="1:13 16383:16384" ht="18.75" x14ac:dyDescent="0.3">
      <c r="A19" s="23"/>
      <c r="B19" s="17" t="s">
        <v>74</v>
      </c>
      <c r="C19" s="18">
        <v>50</v>
      </c>
      <c r="D19" s="18">
        <v>35.200000000000003</v>
      </c>
      <c r="E19" s="18">
        <v>0.3</v>
      </c>
      <c r="F19" s="18">
        <v>0.3</v>
      </c>
      <c r="G19" s="18">
        <v>0.23</v>
      </c>
      <c r="H19" s="18"/>
      <c r="I19" s="18"/>
      <c r="J19" s="18"/>
      <c r="K19" s="18"/>
      <c r="L19" s="18"/>
      <c r="M19" s="18">
        <v>8.02</v>
      </c>
      <c r="XFC19"/>
      <c r="XFD19"/>
    </row>
    <row r="20" spans="1:13 16383:16384" ht="18.75" x14ac:dyDescent="0.3">
      <c r="A20" s="25"/>
      <c r="B20" s="20" t="s">
        <v>23</v>
      </c>
      <c r="C20" s="18">
        <f>SUM(C13:C19)</f>
        <v>717.5</v>
      </c>
      <c r="D20" s="18">
        <f>SUM(D13:D19)</f>
        <v>770.6</v>
      </c>
      <c r="E20" s="18">
        <f>SUM(E13:E19)</f>
        <v>29.01</v>
      </c>
      <c r="F20" s="18">
        <f>SUM(F13:F19)</f>
        <v>22.080000000000002</v>
      </c>
      <c r="G20" s="18">
        <f>SUM(G13:G19)</f>
        <v>127.52</v>
      </c>
      <c r="H20" s="18">
        <f>SUM(H13:H19)</f>
        <v>0.15500000000000003</v>
      </c>
      <c r="I20" s="18">
        <f>SUM(I13:I19)</f>
        <v>14.5</v>
      </c>
      <c r="J20" s="18">
        <f>SUM(J13:J19)</f>
        <v>0.05</v>
      </c>
      <c r="K20" s="18">
        <f>SUM(K13:K19)</f>
        <v>56</v>
      </c>
      <c r="L20" s="18">
        <f>SUM(L13:L19)</f>
        <v>75.099999999999994</v>
      </c>
      <c r="M20" s="18">
        <f>SUM(M13:M19)</f>
        <v>71.540000000000006</v>
      </c>
    </row>
    <row r="21" spans="1:13 16383:16384" ht="18.75" x14ac:dyDescent="0.3">
      <c r="A21" s="25"/>
      <c r="B21" s="26" t="s">
        <v>35</v>
      </c>
      <c r="C21" s="18">
        <f>C11+C20</f>
        <v>1237.5</v>
      </c>
      <c r="D21" s="18">
        <f>D11+D20</f>
        <v>1285.0999999999999</v>
      </c>
      <c r="E21" s="18">
        <f>E11+E20</f>
        <v>51.5</v>
      </c>
      <c r="F21" s="18">
        <f>F11+F20</f>
        <v>35.424999999999997</v>
      </c>
      <c r="G21" s="18">
        <f>G11+G20</f>
        <v>220.43</v>
      </c>
      <c r="H21" s="18">
        <f>H11+H20</f>
        <v>0.17500000000000002</v>
      </c>
      <c r="I21" s="18">
        <f>I11+I20</f>
        <v>40.5</v>
      </c>
      <c r="J21" s="18">
        <f>J11+J20</f>
        <v>0.11</v>
      </c>
      <c r="K21" s="18">
        <f>K11+K20</f>
        <v>88</v>
      </c>
      <c r="L21" s="18">
        <f>L11+L20</f>
        <v>97.1</v>
      </c>
      <c r="M21" s="18">
        <f>M11+M20</f>
        <v>143.08000000000001</v>
      </c>
    </row>
  </sheetData>
  <mergeCells count="4">
    <mergeCell ref="A1:M1"/>
    <mergeCell ref="A2:M2"/>
    <mergeCell ref="A5:M5"/>
    <mergeCell ref="A12:M12"/>
  </mergeCells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view="pageBreakPreview" topLeftCell="A10" zoomScaleNormal="100" workbookViewId="0">
      <selection activeCell="A12" sqref="A12"/>
    </sheetView>
  </sheetViews>
  <sheetFormatPr defaultColWidth="8.7109375" defaultRowHeight="15" x14ac:dyDescent="0.25"/>
  <cols>
    <col min="1" max="1" width="13.85546875" style="12" customWidth="1"/>
    <col min="2" max="2" width="47.7109375" style="12" customWidth="1"/>
    <col min="3" max="7" width="14.42578125" style="12" customWidth="1"/>
    <col min="8" max="12" width="14.42578125" style="12" hidden="1" customWidth="1"/>
    <col min="13" max="13" width="8.7109375" style="12" customWidth="1"/>
    <col min="16383" max="16384" width="11.5703125" style="12" customWidth="1"/>
  </cols>
  <sheetData>
    <row r="1" spans="1:13 16383:16384" ht="18.75" x14ac:dyDescent="0.3">
      <c r="A1" s="11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 16383:16384" ht="18.75" x14ac:dyDescent="0.3">
      <c r="A2" s="11" t="s">
        <v>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 16383:16384" ht="18.7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 16383:16384" s="12" customFormat="1" ht="36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 16383:16384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 16383:16384" ht="18.75" x14ac:dyDescent="0.3">
      <c r="A6" s="14" t="s">
        <v>77</v>
      </c>
      <c r="B6" s="19" t="s">
        <v>78</v>
      </c>
      <c r="C6" s="18">
        <v>150</v>
      </c>
      <c r="D6" s="18">
        <v>264</v>
      </c>
      <c r="E6" s="18">
        <v>18.690000000000001</v>
      </c>
      <c r="F6" s="18">
        <v>9.1300000000000008</v>
      </c>
      <c r="G6" s="18">
        <v>27.94</v>
      </c>
      <c r="H6" s="18"/>
      <c r="I6" s="18"/>
      <c r="J6" s="18"/>
      <c r="K6" s="18"/>
      <c r="L6" s="18"/>
      <c r="M6" s="21">
        <v>50</v>
      </c>
    </row>
    <row r="7" spans="1:13 16383:16384" ht="18" customHeight="1" x14ac:dyDescent="0.3">
      <c r="A7" s="14" t="s">
        <v>31</v>
      </c>
      <c r="B7" s="19" t="s">
        <v>32</v>
      </c>
      <c r="C7" s="18">
        <v>200</v>
      </c>
      <c r="D7" s="18">
        <v>56</v>
      </c>
      <c r="E7" s="18">
        <v>0.2</v>
      </c>
      <c r="F7" s="18"/>
      <c r="G7" s="18">
        <v>15</v>
      </c>
      <c r="H7" s="18"/>
      <c r="I7" s="18"/>
      <c r="J7" s="18"/>
      <c r="K7" s="18"/>
      <c r="L7" s="18"/>
      <c r="M7" s="18">
        <v>3.77</v>
      </c>
    </row>
    <row r="8" spans="1:13 16383:16384" ht="18.75" x14ac:dyDescent="0.3">
      <c r="A8" s="14"/>
      <c r="B8" s="17" t="s">
        <v>33</v>
      </c>
      <c r="C8" s="18">
        <v>30</v>
      </c>
      <c r="D8" s="18">
        <v>82.4</v>
      </c>
      <c r="E8" s="18">
        <v>2.44</v>
      </c>
      <c r="F8" s="18">
        <v>0.48</v>
      </c>
      <c r="G8" s="18">
        <v>16.399999999999999</v>
      </c>
      <c r="H8" s="18">
        <v>0.1</v>
      </c>
      <c r="I8" s="18"/>
      <c r="J8" s="18"/>
      <c r="K8" s="18">
        <v>21</v>
      </c>
      <c r="L8" s="18">
        <v>31.6</v>
      </c>
      <c r="M8" s="21">
        <v>2.1</v>
      </c>
    </row>
    <row r="9" spans="1:13 16383:16384" ht="18.75" x14ac:dyDescent="0.3">
      <c r="A9" s="23"/>
      <c r="B9" s="17" t="s">
        <v>51</v>
      </c>
      <c r="C9" s="18">
        <v>120</v>
      </c>
      <c r="D9" s="18">
        <v>35</v>
      </c>
      <c r="E9" s="18">
        <v>1.61</v>
      </c>
      <c r="F9" s="18">
        <v>0.5</v>
      </c>
      <c r="G9" s="18">
        <v>21</v>
      </c>
      <c r="H9" s="18">
        <v>0.01</v>
      </c>
      <c r="I9" s="18">
        <v>13</v>
      </c>
      <c r="J9" s="18">
        <v>0.03</v>
      </c>
      <c r="K9" s="18">
        <v>16</v>
      </c>
      <c r="L9" s="18">
        <v>11</v>
      </c>
      <c r="M9" s="18">
        <v>15.67</v>
      </c>
    </row>
    <row r="10" spans="1:13 16383:16384" ht="18.75" x14ac:dyDescent="0.3">
      <c r="A10" s="23"/>
      <c r="B10" s="20" t="s">
        <v>23</v>
      </c>
      <c r="C10" s="18">
        <f>SUM(C6:C9)</f>
        <v>500</v>
      </c>
      <c r="D10" s="18">
        <f>SUM(D6:D9)</f>
        <v>437.4</v>
      </c>
      <c r="E10" s="18">
        <f>SUM(E6:E9)</f>
        <v>22.94</v>
      </c>
      <c r="F10" s="18">
        <f>SUM(F6:F9)</f>
        <v>10.110000000000001</v>
      </c>
      <c r="G10" s="18">
        <f>SUM(G6:G9)</f>
        <v>80.34</v>
      </c>
      <c r="H10" s="18">
        <f>SUM(H6:H9)</f>
        <v>0.11</v>
      </c>
      <c r="I10" s="18">
        <f>SUM(I6:I9)</f>
        <v>13</v>
      </c>
      <c r="J10" s="18">
        <f>SUM(J6:J9)</f>
        <v>0.03</v>
      </c>
      <c r="K10" s="18">
        <f>SUM(K6:K9)</f>
        <v>37</v>
      </c>
      <c r="L10" s="18">
        <f>SUM(L6:L9)</f>
        <v>42.6</v>
      </c>
      <c r="M10" s="18">
        <f>SUM(M6:M9)</f>
        <v>71.540000000000006</v>
      </c>
    </row>
    <row r="11" spans="1:13 16383:16384" ht="18.75" x14ac:dyDescent="0.3">
      <c r="A11" s="9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 16383:16384" ht="37.5" x14ac:dyDescent="0.3">
      <c r="A12" s="14" t="s">
        <v>38</v>
      </c>
      <c r="B12" s="19" t="s">
        <v>44</v>
      </c>
      <c r="C12" s="18">
        <v>30</v>
      </c>
      <c r="D12" s="18">
        <v>9</v>
      </c>
      <c r="E12" s="18">
        <v>0.27</v>
      </c>
      <c r="F12" s="18"/>
      <c r="G12" s="18">
        <v>0.84</v>
      </c>
      <c r="H12" s="18">
        <v>3.5000000000000003E-2</v>
      </c>
      <c r="I12" s="18">
        <v>6.5</v>
      </c>
      <c r="J12" s="18">
        <v>0.05</v>
      </c>
      <c r="K12" s="18">
        <v>7</v>
      </c>
      <c r="L12" s="18">
        <v>17.5</v>
      </c>
      <c r="M12" s="18">
        <f>1.55*3</f>
        <v>4.6500000000000004</v>
      </c>
      <c r="XFC12"/>
      <c r="XFD12"/>
    </row>
    <row r="13" spans="1:13 16383:16384" ht="49.35" customHeight="1" x14ac:dyDescent="0.3">
      <c r="A13" s="14" t="s">
        <v>79</v>
      </c>
      <c r="B13" s="19" t="s">
        <v>80</v>
      </c>
      <c r="C13" s="18">
        <f>200+12.5+5</f>
        <v>217.5</v>
      </c>
      <c r="D13" s="18">
        <v>143</v>
      </c>
      <c r="E13" s="18">
        <v>8.7200000000000006</v>
      </c>
      <c r="F13" s="18">
        <v>7</v>
      </c>
      <c r="G13" s="18">
        <v>34</v>
      </c>
      <c r="H13" s="18"/>
      <c r="I13" s="18"/>
      <c r="J13" s="18"/>
      <c r="K13" s="18"/>
      <c r="L13" s="18"/>
      <c r="M13" s="18">
        <f>4.1+5.81+1.4</f>
        <v>11.31</v>
      </c>
      <c r="XFC13"/>
      <c r="XFD13"/>
    </row>
    <row r="14" spans="1:13 16383:16384" ht="18.75" x14ac:dyDescent="0.3">
      <c r="A14" s="14" t="s">
        <v>81</v>
      </c>
      <c r="B14" s="19" t="s">
        <v>82</v>
      </c>
      <c r="C14" s="18">
        <v>50</v>
      </c>
      <c r="D14" s="18">
        <v>74</v>
      </c>
      <c r="E14" s="18">
        <v>9.35</v>
      </c>
      <c r="F14" s="18">
        <v>3.91</v>
      </c>
      <c r="G14" s="18">
        <v>0.45</v>
      </c>
      <c r="H14" s="18"/>
      <c r="I14" s="18"/>
      <c r="J14" s="18"/>
      <c r="K14" s="18"/>
      <c r="L14" s="18"/>
      <c r="M14" s="18">
        <v>25.74</v>
      </c>
      <c r="XFC14"/>
      <c r="XFD14"/>
    </row>
    <row r="15" spans="1:13 16383:16384" ht="18.75" x14ac:dyDescent="0.3">
      <c r="A15" s="14" t="s">
        <v>83</v>
      </c>
      <c r="B15" s="19" t="s">
        <v>84</v>
      </c>
      <c r="C15" s="18">
        <v>150</v>
      </c>
      <c r="D15" s="18">
        <v>142.72999999999999</v>
      </c>
      <c r="E15" s="18">
        <v>3</v>
      </c>
      <c r="F15" s="18">
        <v>5.4</v>
      </c>
      <c r="G15" s="18">
        <v>18</v>
      </c>
      <c r="H15" s="18"/>
      <c r="I15" s="18"/>
      <c r="J15" s="18"/>
      <c r="K15" s="18"/>
      <c r="L15" s="18"/>
      <c r="M15" s="21">
        <v>11.6</v>
      </c>
      <c r="XFC15"/>
      <c r="XFD15"/>
    </row>
    <row r="16" spans="1:13 16383:16384" ht="18.75" x14ac:dyDescent="0.3">
      <c r="A16" s="14" t="s">
        <v>31</v>
      </c>
      <c r="B16" s="19" t="s">
        <v>32</v>
      </c>
      <c r="C16" s="18">
        <v>200</v>
      </c>
      <c r="D16" s="18">
        <v>56</v>
      </c>
      <c r="E16" s="18">
        <v>0.2</v>
      </c>
      <c r="F16" s="18"/>
      <c r="G16" s="18">
        <v>15</v>
      </c>
      <c r="H16" s="18"/>
      <c r="I16" s="18"/>
      <c r="J16" s="18"/>
      <c r="K16" s="18"/>
      <c r="L16" s="18"/>
      <c r="M16" s="18">
        <v>3.77</v>
      </c>
      <c r="XFC16"/>
      <c r="XFD16"/>
    </row>
    <row r="17" spans="1:13 16383:16384" ht="18.75" x14ac:dyDescent="0.3">
      <c r="A17" s="18"/>
      <c r="B17" s="17" t="s">
        <v>33</v>
      </c>
      <c r="C17" s="18">
        <v>40</v>
      </c>
      <c r="D17" s="18">
        <v>82.4</v>
      </c>
      <c r="E17" s="18">
        <v>2.44</v>
      </c>
      <c r="F17" s="18">
        <v>0.48</v>
      </c>
      <c r="G17" s="18">
        <v>16.399999999999999</v>
      </c>
      <c r="H17" s="18">
        <v>0.1</v>
      </c>
      <c r="I17" s="18"/>
      <c r="J17" s="18"/>
      <c r="K17" s="18">
        <v>21</v>
      </c>
      <c r="L17" s="18">
        <v>31.6</v>
      </c>
      <c r="M17" s="21">
        <v>2.8</v>
      </c>
      <c r="XFC17"/>
      <c r="XFD17"/>
    </row>
    <row r="18" spans="1:13 16383:16384" ht="18.75" x14ac:dyDescent="0.3">
      <c r="A18" s="23"/>
      <c r="B18" s="17" t="s">
        <v>74</v>
      </c>
      <c r="C18" s="18">
        <v>50</v>
      </c>
      <c r="D18" s="18">
        <v>35.200000000000003</v>
      </c>
      <c r="E18" s="18">
        <v>0.3</v>
      </c>
      <c r="F18" s="18">
        <v>0.3</v>
      </c>
      <c r="G18" s="18">
        <v>0.23</v>
      </c>
      <c r="H18" s="18"/>
      <c r="I18" s="18"/>
      <c r="J18" s="18"/>
      <c r="K18" s="18"/>
      <c r="L18" s="18"/>
      <c r="M18" s="18">
        <v>11.67</v>
      </c>
      <c r="XFC18"/>
      <c r="XFD18"/>
    </row>
    <row r="19" spans="1:13 16383:16384" ht="18.75" x14ac:dyDescent="0.3">
      <c r="A19" s="25"/>
      <c r="B19" s="20" t="s">
        <v>23</v>
      </c>
      <c r="C19" s="18">
        <f>SUM(C12:C18)</f>
        <v>737.5</v>
      </c>
      <c r="D19" s="18">
        <f>SUM(D12:D18)</f>
        <v>542.33000000000004</v>
      </c>
      <c r="E19" s="18">
        <f>SUM(E12:E18)</f>
        <v>24.28</v>
      </c>
      <c r="F19" s="18">
        <f>SUM(F12:F18)</f>
        <v>17.090000000000003</v>
      </c>
      <c r="G19" s="18">
        <f>SUM(G12:G18)</f>
        <v>84.92</v>
      </c>
      <c r="H19" s="18">
        <f>SUM(H12:H18)</f>
        <v>0.13500000000000001</v>
      </c>
      <c r="I19" s="18">
        <f>SUM(I12:I18)</f>
        <v>6.5</v>
      </c>
      <c r="J19" s="18">
        <f>SUM(J12:J18)</f>
        <v>0.05</v>
      </c>
      <c r="K19" s="18">
        <f>SUM(K12:K18)</f>
        <v>28</v>
      </c>
      <c r="L19" s="18">
        <f>SUM(L12:L18)</f>
        <v>49.1</v>
      </c>
      <c r="M19" s="18">
        <f>SUM(M12:M18)</f>
        <v>71.540000000000006</v>
      </c>
    </row>
    <row r="20" spans="1:13 16383:16384" ht="18.75" x14ac:dyDescent="0.3">
      <c r="A20" s="25"/>
      <c r="B20" s="26" t="s">
        <v>35</v>
      </c>
      <c r="C20" s="18">
        <f>C10+C19</f>
        <v>1237.5</v>
      </c>
      <c r="D20" s="18">
        <f>D10+D19</f>
        <v>979.73</v>
      </c>
      <c r="E20" s="18">
        <f>E10+E19</f>
        <v>47.22</v>
      </c>
      <c r="F20" s="18">
        <f>F10+F19</f>
        <v>27.200000000000003</v>
      </c>
      <c r="G20" s="18">
        <f>G10+G19</f>
        <v>165.26</v>
      </c>
      <c r="H20" s="18">
        <f>H10+H19</f>
        <v>0.245</v>
      </c>
      <c r="I20" s="18">
        <f>I10+I19</f>
        <v>19.5</v>
      </c>
      <c r="J20" s="18">
        <f>J10+J19</f>
        <v>0.08</v>
      </c>
      <c r="K20" s="18">
        <f>K10+K19</f>
        <v>65</v>
      </c>
      <c r="L20" s="18">
        <f>L10+L19</f>
        <v>91.7</v>
      </c>
      <c r="M20" s="18">
        <f>M10+M19</f>
        <v>143.08000000000001</v>
      </c>
    </row>
  </sheetData>
  <mergeCells count="4">
    <mergeCell ref="A1:M1"/>
    <mergeCell ref="A2:M2"/>
    <mergeCell ref="A5:M5"/>
    <mergeCell ref="A11:M11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4"/>
  <sheetViews>
    <sheetView view="pageBreakPreview" zoomScaleNormal="100" workbookViewId="0">
      <selection activeCell="M18" sqref="M18"/>
    </sheetView>
  </sheetViews>
  <sheetFormatPr defaultColWidth="8.7109375" defaultRowHeight="15" x14ac:dyDescent="0.25"/>
  <cols>
    <col min="1" max="1" width="13.7109375" style="12" customWidth="1"/>
    <col min="2" max="2" width="47.140625" style="12" customWidth="1"/>
    <col min="3" max="7" width="14" style="12" customWidth="1"/>
    <col min="8" max="12" width="14" style="12" hidden="1" customWidth="1"/>
    <col min="13" max="13" width="8.85546875" style="12" customWidth="1"/>
    <col min="16383" max="16384" width="11.5703125" style="12" customWidth="1"/>
  </cols>
  <sheetData>
    <row r="1" spans="1:13" ht="18.75" x14ac:dyDescent="0.3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12" customFormat="1" ht="39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.75" customHeight="1" x14ac:dyDescent="0.3">
      <c r="A6" s="16" t="s">
        <v>86</v>
      </c>
      <c r="B6" s="19" t="s">
        <v>87</v>
      </c>
      <c r="C6" s="18">
        <v>40</v>
      </c>
      <c r="D6" s="18">
        <v>125</v>
      </c>
      <c r="E6" s="18">
        <v>5.8</v>
      </c>
      <c r="F6" s="18">
        <v>5</v>
      </c>
      <c r="G6" s="18">
        <v>14.83</v>
      </c>
      <c r="H6" s="18"/>
      <c r="I6" s="18"/>
      <c r="J6" s="18"/>
      <c r="K6" s="18"/>
      <c r="L6" s="18"/>
      <c r="M6" s="18">
        <f>16.28+2.38</f>
        <v>18.66</v>
      </c>
    </row>
    <row r="7" spans="1:13" ht="18.75" customHeight="1" x14ac:dyDescent="0.3">
      <c r="A7" s="14" t="s">
        <v>88</v>
      </c>
      <c r="B7" s="19" t="s">
        <v>89</v>
      </c>
      <c r="C7" s="18">
        <v>111</v>
      </c>
      <c r="D7" s="18">
        <v>191</v>
      </c>
      <c r="E7" s="18">
        <v>11</v>
      </c>
      <c r="F7" s="18">
        <v>10.6</v>
      </c>
      <c r="G7" s="18">
        <v>2</v>
      </c>
      <c r="H7" s="18"/>
      <c r="I7" s="18"/>
      <c r="J7" s="18"/>
      <c r="K7" s="18"/>
      <c r="L7" s="18"/>
      <c r="M7" s="18">
        <v>33.92</v>
      </c>
    </row>
    <row r="8" spans="1:13" ht="18.75" x14ac:dyDescent="0.3">
      <c r="A8" s="14" t="s">
        <v>67</v>
      </c>
      <c r="B8" s="19" t="s">
        <v>68</v>
      </c>
      <c r="C8" s="18">
        <v>200</v>
      </c>
      <c r="D8" s="18">
        <v>142.5</v>
      </c>
      <c r="E8" s="18">
        <v>3.95</v>
      </c>
      <c r="F8" s="18">
        <v>3.6</v>
      </c>
      <c r="G8" s="18">
        <v>25.35</v>
      </c>
      <c r="H8" s="18"/>
      <c r="I8" s="18"/>
      <c r="J8" s="18"/>
      <c r="K8" s="18"/>
      <c r="L8" s="18"/>
      <c r="M8" s="18">
        <v>14.94</v>
      </c>
    </row>
    <row r="9" spans="1:13" ht="18.75" x14ac:dyDescent="0.3">
      <c r="A9" s="23"/>
      <c r="B9" s="17" t="s">
        <v>34</v>
      </c>
      <c r="C9" s="18">
        <v>35</v>
      </c>
      <c r="D9" s="18">
        <v>52</v>
      </c>
      <c r="E9" s="18">
        <v>1.65</v>
      </c>
      <c r="F9" s="18">
        <v>0.27500000000000002</v>
      </c>
      <c r="G9" s="18">
        <v>0.23</v>
      </c>
      <c r="H9" s="18"/>
      <c r="I9" s="18"/>
      <c r="J9" s="18"/>
      <c r="K9" s="18"/>
      <c r="L9" s="18"/>
      <c r="M9" s="18">
        <v>4.0199999999999996</v>
      </c>
    </row>
    <row r="10" spans="1:13" ht="18.75" x14ac:dyDescent="0.3">
      <c r="A10" s="23"/>
      <c r="B10" s="20" t="s">
        <v>23</v>
      </c>
      <c r="C10" s="18">
        <f>SUM(C6:C9)</f>
        <v>386</v>
      </c>
      <c r="D10" s="18">
        <f>SUM(D6:D9)</f>
        <v>510.5</v>
      </c>
      <c r="E10" s="18">
        <f>SUM(E6:E9)</f>
        <v>22.4</v>
      </c>
      <c r="F10" s="18">
        <f>SUM(F6:F9)</f>
        <v>19.474999999999998</v>
      </c>
      <c r="G10" s="18">
        <f>SUM(G6:G9)</f>
        <v>42.41</v>
      </c>
      <c r="H10" s="18">
        <f>SUM(H6:H8)</f>
        <v>0</v>
      </c>
      <c r="I10" s="18">
        <f>SUM(I6:I8)</f>
        <v>0</v>
      </c>
      <c r="J10" s="18">
        <f>SUM(J6:J8)</f>
        <v>0</v>
      </c>
      <c r="K10" s="18">
        <f>SUM(K6:K8)</f>
        <v>0</v>
      </c>
      <c r="L10" s="18">
        <f>SUM(L6:L8)</f>
        <v>0</v>
      </c>
      <c r="M10" s="18">
        <f>SUM(M6:M9)</f>
        <v>71.539999999999992</v>
      </c>
    </row>
    <row r="11" spans="1:13" ht="18.75" x14ac:dyDescent="0.3">
      <c r="A11" s="9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36.6" customHeight="1" x14ac:dyDescent="0.3">
      <c r="A12" s="14" t="s">
        <v>90</v>
      </c>
      <c r="B12" s="19" t="s">
        <v>91</v>
      </c>
      <c r="C12" s="18">
        <v>212.5</v>
      </c>
      <c r="D12" s="18">
        <v>114</v>
      </c>
      <c r="E12" s="18">
        <v>3.7</v>
      </c>
      <c r="F12" s="18">
        <v>5</v>
      </c>
      <c r="G12" s="18">
        <v>12</v>
      </c>
      <c r="H12" s="18"/>
      <c r="I12" s="18"/>
      <c r="J12" s="18"/>
      <c r="K12" s="18"/>
      <c r="L12" s="18"/>
      <c r="M12" s="18">
        <v>16.03</v>
      </c>
    </row>
    <row r="13" spans="1:13" ht="18.75" x14ac:dyDescent="0.3">
      <c r="A13" s="14" t="s">
        <v>40</v>
      </c>
      <c r="B13" s="19" t="s">
        <v>92</v>
      </c>
      <c r="C13" s="18">
        <v>70</v>
      </c>
      <c r="D13" s="27">
        <v>220.4</v>
      </c>
      <c r="E13" s="27">
        <v>25.25</v>
      </c>
      <c r="F13" s="27">
        <v>13.67</v>
      </c>
      <c r="G13" s="27">
        <v>5.08</v>
      </c>
      <c r="H13" s="18"/>
      <c r="I13" s="18"/>
      <c r="J13" s="18"/>
      <c r="K13" s="18"/>
      <c r="L13" s="18"/>
      <c r="M13" s="18">
        <v>33.119999999999997</v>
      </c>
    </row>
    <row r="14" spans="1:13" ht="18" customHeight="1" x14ac:dyDescent="0.3">
      <c r="A14" s="14" t="s">
        <v>60</v>
      </c>
      <c r="B14" s="17" t="s">
        <v>61</v>
      </c>
      <c r="C14" s="18">
        <v>150</v>
      </c>
      <c r="D14" s="18">
        <v>209</v>
      </c>
      <c r="E14" s="18">
        <v>3.65</v>
      </c>
      <c r="F14" s="18">
        <v>5.37</v>
      </c>
      <c r="G14" s="18">
        <v>36.6</v>
      </c>
      <c r="H14" s="18"/>
      <c r="I14" s="18"/>
      <c r="J14" s="18"/>
      <c r="K14" s="18"/>
      <c r="L14" s="18"/>
      <c r="M14" s="18">
        <v>13.85</v>
      </c>
    </row>
    <row r="15" spans="1:13" ht="18.75" x14ac:dyDescent="0.3">
      <c r="A15" s="14" t="s">
        <v>31</v>
      </c>
      <c r="B15" s="19" t="s">
        <v>32</v>
      </c>
      <c r="C15" s="18">
        <v>200</v>
      </c>
      <c r="D15" s="18">
        <v>56</v>
      </c>
      <c r="E15" s="18">
        <v>0.2</v>
      </c>
      <c r="F15" s="18"/>
      <c r="G15" s="18">
        <v>15</v>
      </c>
      <c r="H15" s="18"/>
      <c r="I15" s="18"/>
      <c r="J15" s="18"/>
      <c r="K15" s="18"/>
      <c r="L15" s="18"/>
      <c r="M15" s="18">
        <v>3.77</v>
      </c>
    </row>
    <row r="16" spans="1:13" ht="18.75" x14ac:dyDescent="0.3">
      <c r="A16" s="25"/>
      <c r="B16" s="17" t="s">
        <v>33</v>
      </c>
      <c r="C16" s="18">
        <v>25</v>
      </c>
      <c r="D16" s="18">
        <v>82.4</v>
      </c>
      <c r="E16" s="18">
        <v>2.44</v>
      </c>
      <c r="F16" s="18">
        <v>0.48</v>
      </c>
      <c r="G16" s="18">
        <v>16.399999999999999</v>
      </c>
      <c r="H16" s="18">
        <v>0.1</v>
      </c>
      <c r="I16" s="18"/>
      <c r="J16" s="18"/>
      <c r="K16" s="18">
        <v>21</v>
      </c>
      <c r="L16" s="18">
        <v>31.6</v>
      </c>
      <c r="M16" s="18">
        <v>1.64</v>
      </c>
    </row>
    <row r="17" spans="1:13" ht="18.75" x14ac:dyDescent="0.3">
      <c r="A17" s="25"/>
      <c r="B17" s="17" t="s">
        <v>74</v>
      </c>
      <c r="C17" s="18">
        <v>50</v>
      </c>
      <c r="D17" s="18">
        <v>35.200000000000003</v>
      </c>
      <c r="E17" s="18">
        <v>0.3</v>
      </c>
      <c r="F17" s="18">
        <v>0.3</v>
      </c>
      <c r="G17" s="18">
        <v>0.23</v>
      </c>
      <c r="H17" s="18"/>
      <c r="I17" s="18"/>
      <c r="J17" s="18"/>
      <c r="K17" s="18"/>
      <c r="L17" s="18"/>
      <c r="M17" s="18">
        <v>3.13</v>
      </c>
    </row>
    <row r="18" spans="1:13" ht="18.75" x14ac:dyDescent="0.3">
      <c r="A18" s="25"/>
      <c r="B18" s="20" t="s">
        <v>23</v>
      </c>
      <c r="C18" s="18">
        <f>SUM(C12:C17)</f>
        <v>707.5</v>
      </c>
      <c r="D18" s="18">
        <f>SUM(D12:D17)</f>
        <v>717</v>
      </c>
      <c r="E18" s="18">
        <f>SUM(E12:E17)</f>
        <v>35.54</v>
      </c>
      <c r="F18" s="18">
        <f>SUM(F12:F17)</f>
        <v>24.820000000000004</v>
      </c>
      <c r="G18" s="18">
        <f>SUM(G12:G17)</f>
        <v>85.310000000000016</v>
      </c>
      <c r="H18" s="18">
        <f>SUM(H12:H16)</f>
        <v>0.1</v>
      </c>
      <c r="I18" s="18">
        <f>SUM(I12:I16)</f>
        <v>0</v>
      </c>
      <c r="J18" s="18">
        <f>SUM(J12:J16)</f>
        <v>0</v>
      </c>
      <c r="K18" s="18">
        <f>SUM(K12:K16)</f>
        <v>21</v>
      </c>
      <c r="L18" s="18">
        <f>SUM(L12:L16)</f>
        <v>31.6</v>
      </c>
      <c r="M18" s="18">
        <f>SUM(M12:M17)</f>
        <v>71.539999999999992</v>
      </c>
    </row>
    <row r="19" spans="1:13" ht="18.75" x14ac:dyDescent="0.3">
      <c r="A19" s="25"/>
      <c r="B19" s="26" t="s">
        <v>35</v>
      </c>
      <c r="C19" s="18">
        <f t="shared" ref="C19:M19" si="0">C10+C18</f>
        <v>1093.5</v>
      </c>
      <c r="D19" s="18">
        <f t="shared" si="0"/>
        <v>1227.5</v>
      </c>
      <c r="E19" s="18">
        <f t="shared" si="0"/>
        <v>57.94</v>
      </c>
      <c r="F19" s="18">
        <f t="shared" si="0"/>
        <v>44.295000000000002</v>
      </c>
      <c r="G19" s="18">
        <f t="shared" si="0"/>
        <v>127.72000000000001</v>
      </c>
      <c r="H19" s="18">
        <f t="shared" si="0"/>
        <v>0.1</v>
      </c>
      <c r="I19" s="18">
        <f t="shared" si="0"/>
        <v>0</v>
      </c>
      <c r="J19" s="18">
        <f t="shared" si="0"/>
        <v>0</v>
      </c>
      <c r="K19" s="18">
        <f t="shared" si="0"/>
        <v>21</v>
      </c>
      <c r="L19" s="18">
        <f t="shared" si="0"/>
        <v>31.6</v>
      </c>
      <c r="M19" s="18">
        <f t="shared" si="0"/>
        <v>143.07999999999998</v>
      </c>
    </row>
    <row r="33" spans="1:15 16383:16384" s="28" customForma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XFC33" s="12"/>
      <c r="XFD33" s="12"/>
    </row>
    <row r="34" spans="1:15 16383:16384" x14ac:dyDescent="0.25">
      <c r="XFC34" s="28"/>
      <c r="XFD34" s="28"/>
    </row>
  </sheetData>
  <mergeCells count="4">
    <mergeCell ref="A1:M1"/>
    <mergeCell ref="A2:M2"/>
    <mergeCell ref="A5:M5"/>
    <mergeCell ref="A11:M11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9"/>
  <sheetViews>
    <sheetView view="pageBreakPreview" zoomScaleNormal="100" workbookViewId="0">
      <selection activeCell="C17" sqref="C17"/>
    </sheetView>
  </sheetViews>
  <sheetFormatPr defaultColWidth="8.7109375" defaultRowHeight="18.75" x14ac:dyDescent="0.3"/>
  <cols>
    <col min="1" max="1" width="13.42578125" style="13" customWidth="1"/>
    <col min="2" max="2" width="46.42578125" style="13" customWidth="1"/>
    <col min="3" max="7" width="14.28515625" style="13" customWidth="1"/>
    <col min="8" max="12" width="14.28515625" style="13" hidden="1" customWidth="1"/>
    <col min="13" max="13" width="8.7109375" style="13" customWidth="1"/>
    <col min="16383" max="16384" width="11.5703125" style="12" customWidth="1"/>
  </cols>
  <sheetData>
    <row r="1" spans="1:13" x14ac:dyDescent="0.3">
      <c r="A1" s="11" t="s">
        <v>93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3" s="12" customFormat="1" ht="37.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6.75" customHeight="1" x14ac:dyDescent="0.3">
      <c r="A6" s="16" t="s">
        <v>16</v>
      </c>
      <c r="B6" s="17" t="s">
        <v>94</v>
      </c>
      <c r="C6" s="18">
        <f>15+20</f>
        <v>35</v>
      </c>
      <c r="D6" s="18">
        <v>136</v>
      </c>
      <c r="E6" s="18">
        <v>2.39</v>
      </c>
      <c r="F6" s="18">
        <v>7.49</v>
      </c>
      <c r="G6" s="18">
        <v>22.34</v>
      </c>
      <c r="H6" s="18"/>
      <c r="I6" s="18"/>
      <c r="J6" s="18"/>
      <c r="K6" s="18"/>
      <c r="L6" s="18"/>
      <c r="M6" s="18">
        <f>14.66+2.38</f>
        <v>17.04</v>
      </c>
    </row>
    <row r="7" spans="1:13" ht="35.85" customHeight="1" x14ac:dyDescent="0.3">
      <c r="A7" s="14" t="s">
        <v>19</v>
      </c>
      <c r="B7" s="19" t="s">
        <v>20</v>
      </c>
      <c r="C7" s="18">
        <v>210</v>
      </c>
      <c r="D7" s="18">
        <v>260</v>
      </c>
      <c r="E7" s="18">
        <v>6.08</v>
      </c>
      <c r="F7" s="18">
        <v>11.18</v>
      </c>
      <c r="G7" s="18">
        <v>33.479999999999997</v>
      </c>
      <c r="H7" s="20"/>
      <c r="I7" s="20"/>
      <c r="J7" s="20"/>
      <c r="K7" s="20"/>
      <c r="L7" s="20"/>
      <c r="M7" s="35">
        <v>24.5</v>
      </c>
    </row>
    <row r="8" spans="1:13" ht="17.25" customHeight="1" x14ac:dyDescent="0.3">
      <c r="A8" s="14" t="s">
        <v>21</v>
      </c>
      <c r="B8" s="19" t="s">
        <v>22</v>
      </c>
      <c r="C8" s="18">
        <v>200</v>
      </c>
      <c r="D8" s="18">
        <v>125</v>
      </c>
      <c r="E8" s="18">
        <v>3.5</v>
      </c>
      <c r="F8" s="18">
        <v>2.6</v>
      </c>
      <c r="G8" s="18">
        <v>26</v>
      </c>
      <c r="H8" s="18"/>
      <c r="I8" s="18"/>
      <c r="J8" s="18"/>
      <c r="K8" s="18"/>
      <c r="L8" s="18"/>
      <c r="M8" s="21">
        <v>18.39</v>
      </c>
    </row>
    <row r="9" spans="1:13" x14ac:dyDescent="0.3">
      <c r="A9" s="23"/>
      <c r="B9" s="17" t="s">
        <v>51</v>
      </c>
      <c r="C9" s="18">
        <v>100</v>
      </c>
      <c r="D9" s="18">
        <v>70</v>
      </c>
      <c r="E9" s="18">
        <v>3.22</v>
      </c>
      <c r="F9" s="18">
        <v>1</v>
      </c>
      <c r="G9" s="18">
        <v>42</v>
      </c>
      <c r="H9" s="18"/>
      <c r="I9" s="18"/>
      <c r="J9" s="18"/>
      <c r="K9" s="18"/>
      <c r="L9" s="18"/>
      <c r="M9" s="21">
        <v>11.61</v>
      </c>
    </row>
    <row r="10" spans="1:13" x14ac:dyDescent="0.3">
      <c r="A10" s="23"/>
      <c r="B10" s="20" t="s">
        <v>23</v>
      </c>
      <c r="C10" s="18">
        <f t="shared" ref="C10:M10" si="0">SUM(C6:C9)</f>
        <v>545</v>
      </c>
      <c r="D10" s="18">
        <f t="shared" si="0"/>
        <v>591</v>
      </c>
      <c r="E10" s="18">
        <f t="shared" si="0"/>
        <v>15.190000000000001</v>
      </c>
      <c r="F10" s="18">
        <f t="shared" si="0"/>
        <v>22.270000000000003</v>
      </c>
      <c r="G10" s="18">
        <f t="shared" si="0"/>
        <v>123.82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21">
        <f t="shared" si="0"/>
        <v>71.539999999999992</v>
      </c>
    </row>
    <row r="11" spans="1:13" x14ac:dyDescent="0.3">
      <c r="A11" s="9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45.6" customHeight="1" x14ac:dyDescent="0.3">
      <c r="A12" s="14" t="s">
        <v>25</v>
      </c>
      <c r="B12" s="19" t="s">
        <v>26</v>
      </c>
      <c r="C12" s="18">
        <f>200+12.5+5</f>
        <v>217.5</v>
      </c>
      <c r="D12" s="18">
        <v>113</v>
      </c>
      <c r="E12" s="18">
        <v>4.7699999999999996</v>
      </c>
      <c r="F12" s="18">
        <v>5</v>
      </c>
      <c r="G12" s="18">
        <v>7.9</v>
      </c>
      <c r="H12" s="18"/>
      <c r="I12" s="18"/>
      <c r="J12" s="18"/>
      <c r="K12" s="18"/>
      <c r="L12" s="18"/>
      <c r="M12" s="18">
        <f>3.34+5.81+1.4</f>
        <v>10.549999999999999</v>
      </c>
    </row>
    <row r="13" spans="1:13" x14ac:dyDescent="0.3">
      <c r="A13" s="14" t="s">
        <v>95</v>
      </c>
      <c r="B13" s="19" t="s">
        <v>96</v>
      </c>
      <c r="C13" s="18">
        <v>60</v>
      </c>
      <c r="D13" s="18">
        <v>189</v>
      </c>
      <c r="E13" s="18">
        <v>14</v>
      </c>
      <c r="F13" s="18">
        <v>13</v>
      </c>
      <c r="G13" s="18">
        <v>6</v>
      </c>
      <c r="H13" s="23"/>
      <c r="I13" s="23"/>
      <c r="J13" s="23"/>
      <c r="K13" s="23"/>
      <c r="L13" s="23"/>
      <c r="M13" s="21">
        <v>24.42</v>
      </c>
    </row>
    <row r="14" spans="1:13" x14ac:dyDescent="0.3">
      <c r="A14" s="14" t="s">
        <v>29</v>
      </c>
      <c r="B14" s="19" t="s">
        <v>30</v>
      </c>
      <c r="C14" s="27">
        <v>150</v>
      </c>
      <c r="D14" s="18">
        <v>112</v>
      </c>
      <c r="E14" s="18">
        <v>3.67</v>
      </c>
      <c r="F14" s="18">
        <v>3</v>
      </c>
      <c r="G14" s="18">
        <v>17.600000000000001</v>
      </c>
      <c r="H14" s="18"/>
      <c r="I14" s="18"/>
      <c r="J14" s="18"/>
      <c r="K14" s="18"/>
      <c r="L14" s="18"/>
      <c r="M14" s="18">
        <v>14.32</v>
      </c>
    </row>
    <row r="15" spans="1:13" x14ac:dyDescent="0.3">
      <c r="A15" s="14" t="s">
        <v>31</v>
      </c>
      <c r="B15" s="19" t="s">
        <v>32</v>
      </c>
      <c r="C15" s="18">
        <v>200</v>
      </c>
      <c r="D15" s="18">
        <v>56</v>
      </c>
      <c r="E15" s="18">
        <v>0.2</v>
      </c>
      <c r="F15" s="18"/>
      <c r="G15" s="18">
        <v>15</v>
      </c>
      <c r="H15" s="18"/>
      <c r="I15" s="18"/>
      <c r="J15" s="18"/>
      <c r="K15" s="18"/>
      <c r="L15" s="18"/>
      <c r="M15" s="18">
        <v>3.77</v>
      </c>
    </row>
    <row r="16" spans="1:13" x14ac:dyDescent="0.3">
      <c r="A16" s="25"/>
      <c r="B16" s="17" t="s">
        <v>33</v>
      </c>
      <c r="C16" s="18">
        <v>40</v>
      </c>
      <c r="D16" s="18">
        <v>82.4</v>
      </c>
      <c r="E16" s="18">
        <v>2.44</v>
      </c>
      <c r="F16" s="18">
        <v>0.48</v>
      </c>
      <c r="G16" s="18">
        <v>16.399999999999999</v>
      </c>
      <c r="H16" s="18">
        <v>0.1</v>
      </c>
      <c r="I16" s="18"/>
      <c r="J16" s="18"/>
      <c r="K16" s="18">
        <v>21</v>
      </c>
      <c r="L16" s="18">
        <v>31.6</v>
      </c>
      <c r="M16" s="21">
        <v>2.8</v>
      </c>
    </row>
    <row r="17" spans="1:13" x14ac:dyDescent="0.3">
      <c r="A17" s="23"/>
      <c r="B17" s="36" t="s">
        <v>74</v>
      </c>
      <c r="C17" s="27">
        <v>50</v>
      </c>
      <c r="D17" s="27">
        <v>35.200000000000003</v>
      </c>
      <c r="E17" s="27">
        <v>0.3</v>
      </c>
      <c r="F17" s="27">
        <v>0.3</v>
      </c>
      <c r="G17" s="27">
        <v>0.23</v>
      </c>
      <c r="H17" s="27"/>
      <c r="I17" s="27"/>
      <c r="J17" s="27"/>
      <c r="K17" s="27"/>
      <c r="L17" s="27"/>
      <c r="M17" s="27">
        <v>15.68</v>
      </c>
    </row>
    <row r="18" spans="1:13" x14ac:dyDescent="0.3">
      <c r="A18" s="25"/>
      <c r="B18" s="20" t="s">
        <v>23</v>
      </c>
      <c r="C18" s="18">
        <f>SUM(C12:C17)</f>
        <v>717.5</v>
      </c>
      <c r="D18" s="18">
        <f>SUM(D12:D17)</f>
        <v>587.6</v>
      </c>
      <c r="E18" s="18">
        <f>SUM(E12:E17)</f>
        <v>25.38</v>
      </c>
      <c r="F18" s="18">
        <f>SUM(F12:F17)</f>
        <v>21.78</v>
      </c>
      <c r="G18" s="18">
        <f>SUM(G12:G17)</f>
        <v>63.129999999999995</v>
      </c>
      <c r="H18" s="18">
        <f>SUM(H12:H16)</f>
        <v>0.1</v>
      </c>
      <c r="I18" s="18">
        <f>SUM(I12:I16)</f>
        <v>0</v>
      </c>
      <c r="J18" s="18">
        <f>SUM(J12:J16)</f>
        <v>0</v>
      </c>
      <c r="K18" s="18">
        <f>SUM(K12:K16)</f>
        <v>21</v>
      </c>
      <c r="L18" s="18">
        <f>SUM(L12:L16)</f>
        <v>31.6</v>
      </c>
      <c r="M18" s="18">
        <f>SUM(M12:M17)</f>
        <v>71.539999999999992</v>
      </c>
    </row>
    <row r="19" spans="1:13" x14ac:dyDescent="0.3">
      <c r="A19" s="25"/>
      <c r="B19" s="26" t="s">
        <v>35</v>
      </c>
      <c r="C19" s="18">
        <f t="shared" ref="C19:M19" si="1">C10+C18</f>
        <v>1262.5</v>
      </c>
      <c r="D19" s="18">
        <f t="shared" si="1"/>
        <v>1178.5999999999999</v>
      </c>
      <c r="E19" s="18">
        <f t="shared" si="1"/>
        <v>40.57</v>
      </c>
      <c r="F19" s="18">
        <f t="shared" si="1"/>
        <v>44.050000000000004</v>
      </c>
      <c r="G19" s="18">
        <f t="shared" si="1"/>
        <v>186.95</v>
      </c>
      <c r="H19" s="18">
        <f t="shared" si="1"/>
        <v>0.1</v>
      </c>
      <c r="I19" s="18">
        <f t="shared" si="1"/>
        <v>0</v>
      </c>
      <c r="J19" s="18">
        <f t="shared" si="1"/>
        <v>0</v>
      </c>
      <c r="K19" s="18">
        <f t="shared" si="1"/>
        <v>21</v>
      </c>
      <c r="L19" s="18">
        <f t="shared" si="1"/>
        <v>31.6</v>
      </c>
      <c r="M19" s="18">
        <f t="shared" si="1"/>
        <v>143.07999999999998</v>
      </c>
    </row>
  </sheetData>
  <mergeCells count="4">
    <mergeCell ref="A1:M1"/>
    <mergeCell ref="A2:M2"/>
    <mergeCell ref="A5:M5"/>
    <mergeCell ref="A11:M11"/>
  </mergeCells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8"/>
  <sheetViews>
    <sheetView view="pageBreakPreview" topLeftCell="A10" zoomScaleNormal="100" workbookViewId="0">
      <selection activeCell="D27" sqref="D27"/>
    </sheetView>
  </sheetViews>
  <sheetFormatPr defaultColWidth="8.7109375" defaultRowHeight="18.75" x14ac:dyDescent="0.3"/>
  <cols>
    <col min="1" max="1" width="13.5703125" style="13" customWidth="1"/>
    <col min="2" max="2" width="46.28515625" style="13" customWidth="1"/>
    <col min="3" max="7" width="15.140625" style="13" customWidth="1"/>
    <col min="8" max="12" width="15.140625" style="13" hidden="1" customWidth="1"/>
    <col min="13" max="13" width="8.5703125" style="13"/>
    <col min="16383" max="16384" width="11.5703125" style="12" customWidth="1"/>
  </cols>
  <sheetData>
    <row r="1" spans="1:13" x14ac:dyDescent="0.3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1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3" s="12" customFormat="1" ht="39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1.75" customHeight="1" x14ac:dyDescent="0.3">
      <c r="A6" s="16" t="s">
        <v>86</v>
      </c>
      <c r="B6" s="19" t="s">
        <v>98</v>
      </c>
      <c r="C6" s="18">
        <f>15+35</f>
        <v>50</v>
      </c>
      <c r="D6" s="18">
        <v>125</v>
      </c>
      <c r="E6" s="18">
        <v>5.8</v>
      </c>
      <c r="F6" s="18">
        <v>5</v>
      </c>
      <c r="G6" s="18">
        <v>14.83</v>
      </c>
      <c r="H6" s="18"/>
      <c r="I6" s="18"/>
      <c r="J6" s="18"/>
      <c r="K6" s="18"/>
      <c r="L6" s="18"/>
      <c r="M6" s="18">
        <f>12.21+4.23</f>
        <v>16.440000000000001</v>
      </c>
    </row>
    <row r="7" spans="1:13" ht="36" customHeight="1" x14ac:dyDescent="0.3">
      <c r="A7" s="37" t="s">
        <v>99</v>
      </c>
      <c r="B7" s="38" t="s">
        <v>100</v>
      </c>
      <c r="C7" s="27">
        <v>120</v>
      </c>
      <c r="D7" s="27">
        <v>268</v>
      </c>
      <c r="E7" s="27">
        <v>12</v>
      </c>
      <c r="F7" s="27">
        <v>10.5</v>
      </c>
      <c r="G7" s="27">
        <v>38.6</v>
      </c>
      <c r="H7" s="27"/>
      <c r="I7" s="27"/>
      <c r="J7" s="27"/>
      <c r="K7" s="27"/>
      <c r="L7" s="27"/>
      <c r="M7" s="27">
        <f>42.35+8.98</f>
        <v>51.33</v>
      </c>
    </row>
    <row r="8" spans="1:13" x14ac:dyDescent="0.3">
      <c r="A8" s="14" t="s">
        <v>31</v>
      </c>
      <c r="B8" s="19" t="s">
        <v>32</v>
      </c>
      <c r="C8" s="18">
        <v>200</v>
      </c>
      <c r="D8" s="18">
        <v>56</v>
      </c>
      <c r="E8" s="18">
        <v>0.2</v>
      </c>
      <c r="F8" s="18"/>
      <c r="G8" s="18">
        <v>15</v>
      </c>
      <c r="H8" s="18"/>
      <c r="I8" s="18"/>
      <c r="J8" s="18"/>
      <c r="K8" s="18"/>
      <c r="L8" s="18"/>
      <c r="M8" s="18">
        <v>3.77</v>
      </c>
    </row>
    <row r="9" spans="1:13" x14ac:dyDescent="0.3">
      <c r="A9" s="23"/>
      <c r="B9" s="20" t="s">
        <v>23</v>
      </c>
      <c r="C9" s="18">
        <f t="shared" ref="C9:M9" si="0">SUM(C6:C8)</f>
        <v>370</v>
      </c>
      <c r="D9" s="18">
        <f t="shared" si="0"/>
        <v>449</v>
      </c>
      <c r="E9" s="18">
        <f t="shared" si="0"/>
        <v>18</v>
      </c>
      <c r="F9" s="18">
        <f t="shared" si="0"/>
        <v>15.5</v>
      </c>
      <c r="G9" s="18">
        <f t="shared" si="0"/>
        <v>68.430000000000007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71.539999999999992</v>
      </c>
    </row>
    <row r="10" spans="1:13" x14ac:dyDescent="0.3">
      <c r="A10" s="9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37.5" x14ac:dyDescent="0.3">
      <c r="A11" s="14" t="s">
        <v>38</v>
      </c>
      <c r="B11" s="19" t="s">
        <v>39</v>
      </c>
      <c r="C11" s="18">
        <v>20</v>
      </c>
      <c r="D11" s="18">
        <v>14</v>
      </c>
      <c r="E11" s="18">
        <v>0.2</v>
      </c>
      <c r="F11" s="18">
        <v>1</v>
      </c>
      <c r="G11" s="18">
        <v>1.07</v>
      </c>
      <c r="H11" s="18">
        <v>7.0000000000000007E-2</v>
      </c>
      <c r="I11" s="18">
        <v>5</v>
      </c>
      <c r="J11" s="18">
        <v>0.08</v>
      </c>
      <c r="K11" s="18">
        <v>5.2</v>
      </c>
      <c r="L11" s="18">
        <v>22.4</v>
      </c>
      <c r="M11" s="18">
        <f>3.76*2</f>
        <v>7.52</v>
      </c>
    </row>
    <row r="12" spans="1:13" ht="45.6" customHeight="1" x14ac:dyDescent="0.3">
      <c r="A12" s="14" t="s">
        <v>69</v>
      </c>
      <c r="B12" s="19" t="s">
        <v>70</v>
      </c>
      <c r="C12" s="18">
        <f>200+12.5+5</f>
        <v>217.5</v>
      </c>
      <c r="D12" s="18">
        <v>170</v>
      </c>
      <c r="E12" s="18">
        <v>11</v>
      </c>
      <c r="F12" s="18">
        <v>4</v>
      </c>
      <c r="G12" s="18">
        <v>30</v>
      </c>
      <c r="H12" s="18"/>
      <c r="I12" s="18"/>
      <c r="J12" s="18"/>
      <c r="K12" s="18"/>
      <c r="L12" s="18"/>
      <c r="M12" s="18">
        <f>3.34+5.81+1.4</f>
        <v>10.549999999999999</v>
      </c>
    </row>
    <row r="13" spans="1:13" x14ac:dyDescent="0.3">
      <c r="A13" s="14" t="s">
        <v>47</v>
      </c>
      <c r="B13" s="19" t="s">
        <v>101</v>
      </c>
      <c r="C13" s="18">
        <v>150</v>
      </c>
      <c r="D13" s="18">
        <v>246.17</v>
      </c>
      <c r="E13" s="18">
        <v>11.8</v>
      </c>
      <c r="F13" s="18">
        <v>15.42</v>
      </c>
      <c r="G13" s="18">
        <v>14.2</v>
      </c>
      <c r="H13" s="23"/>
      <c r="I13" s="23"/>
      <c r="J13" s="23"/>
      <c r="K13" s="23"/>
      <c r="L13" s="23"/>
      <c r="M13" s="30">
        <v>32.85</v>
      </c>
    </row>
    <row r="14" spans="1:13" x14ac:dyDescent="0.3">
      <c r="A14" s="14" t="s">
        <v>49</v>
      </c>
      <c r="B14" s="19" t="s">
        <v>50</v>
      </c>
      <c r="C14" s="31">
        <v>200</v>
      </c>
      <c r="D14" s="31">
        <v>92</v>
      </c>
      <c r="E14" s="31">
        <v>0.3</v>
      </c>
      <c r="F14" s="31"/>
      <c r="G14" s="31">
        <v>24</v>
      </c>
      <c r="H14" s="31"/>
      <c r="I14" s="31"/>
      <c r="J14" s="31"/>
      <c r="K14" s="31"/>
      <c r="L14" s="18"/>
      <c r="M14" s="21">
        <v>6.9</v>
      </c>
    </row>
    <row r="15" spans="1:13" x14ac:dyDescent="0.3">
      <c r="A15" s="25"/>
      <c r="B15" s="17" t="s">
        <v>33</v>
      </c>
      <c r="C15" s="18">
        <v>20</v>
      </c>
      <c r="D15" s="18">
        <v>82.4</v>
      </c>
      <c r="E15" s="18">
        <v>2.44</v>
      </c>
      <c r="F15" s="18">
        <v>0.48</v>
      </c>
      <c r="G15" s="18">
        <v>16.399999999999999</v>
      </c>
      <c r="H15" s="18">
        <v>0.1</v>
      </c>
      <c r="I15" s="18"/>
      <c r="J15" s="18"/>
      <c r="K15" s="18">
        <v>21</v>
      </c>
      <c r="L15" s="18">
        <v>31.6</v>
      </c>
      <c r="M15" s="21">
        <v>1.4</v>
      </c>
    </row>
    <row r="16" spans="1:13" x14ac:dyDescent="0.3">
      <c r="A16" s="23"/>
      <c r="B16" s="17" t="s">
        <v>51</v>
      </c>
      <c r="C16" s="18">
        <v>100</v>
      </c>
      <c r="D16" s="18">
        <v>70</v>
      </c>
      <c r="E16" s="18">
        <v>3.22</v>
      </c>
      <c r="F16" s="18">
        <v>1</v>
      </c>
      <c r="G16" s="18">
        <v>42</v>
      </c>
      <c r="H16" s="18"/>
      <c r="I16" s="18"/>
      <c r="J16" s="18"/>
      <c r="K16" s="18"/>
      <c r="L16" s="18"/>
      <c r="M16" s="21">
        <v>12.32</v>
      </c>
    </row>
    <row r="17" spans="1:13" x14ac:dyDescent="0.3">
      <c r="A17" s="25"/>
      <c r="B17" s="20" t="s">
        <v>23</v>
      </c>
      <c r="C17" s="18">
        <f>SUM(C11:C16)</f>
        <v>707.5</v>
      </c>
      <c r="D17" s="18">
        <f>SUM(D11:D16)</f>
        <v>674.56999999999994</v>
      </c>
      <c r="E17" s="18">
        <f>SUM(E11:E16)</f>
        <v>28.96</v>
      </c>
      <c r="F17" s="18">
        <f>SUM(F11:F16)</f>
        <v>21.900000000000002</v>
      </c>
      <c r="G17" s="18">
        <f>SUM(G11:G16)</f>
        <v>127.66999999999999</v>
      </c>
      <c r="H17" s="18">
        <f>SUM(H11:H15)</f>
        <v>0.17</v>
      </c>
      <c r="I17" s="18">
        <f>SUM(I11:I15)</f>
        <v>5</v>
      </c>
      <c r="J17" s="18">
        <f>SUM(J11:J15)</f>
        <v>0.08</v>
      </c>
      <c r="K17" s="18">
        <f>SUM(K11:K15)</f>
        <v>26.2</v>
      </c>
      <c r="L17" s="18">
        <f>SUM(L11:L15)</f>
        <v>54</v>
      </c>
      <c r="M17" s="18">
        <f>SUM(M11:M16)</f>
        <v>71.539999999999992</v>
      </c>
    </row>
    <row r="18" spans="1:13" x14ac:dyDescent="0.3">
      <c r="A18" s="25"/>
      <c r="B18" s="26" t="s">
        <v>35</v>
      </c>
      <c r="C18" s="18">
        <f t="shared" ref="C18:M18" si="1">C9+C17</f>
        <v>1077.5</v>
      </c>
      <c r="D18" s="18">
        <f t="shared" si="1"/>
        <v>1123.57</v>
      </c>
      <c r="E18" s="18">
        <f t="shared" si="1"/>
        <v>46.96</v>
      </c>
      <c r="F18" s="18">
        <f t="shared" si="1"/>
        <v>37.400000000000006</v>
      </c>
      <c r="G18" s="18">
        <f t="shared" si="1"/>
        <v>196.1</v>
      </c>
      <c r="H18" s="18">
        <f t="shared" si="1"/>
        <v>0.17</v>
      </c>
      <c r="I18" s="18">
        <f t="shared" si="1"/>
        <v>5</v>
      </c>
      <c r="J18" s="18">
        <f t="shared" si="1"/>
        <v>0.08</v>
      </c>
      <c r="K18" s="18">
        <f t="shared" si="1"/>
        <v>26.2</v>
      </c>
      <c r="L18" s="18">
        <f t="shared" si="1"/>
        <v>54</v>
      </c>
      <c r="M18" s="18">
        <f t="shared" si="1"/>
        <v>143.07999999999998</v>
      </c>
    </row>
  </sheetData>
  <mergeCells count="4">
    <mergeCell ref="A1:M1"/>
    <mergeCell ref="A2:M2"/>
    <mergeCell ref="A5:M5"/>
    <mergeCell ref="A10:M10"/>
  </mergeCells>
  <pageMargins left="0.25" right="0.25" top="0.75" bottom="0.19027777777777799" header="0.511811023622047" footer="0.511811023622047"/>
  <pageSetup paperSize="9" scale="98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0"/>
  <sheetViews>
    <sheetView view="pageBreakPreview" zoomScaleNormal="100" workbookViewId="0">
      <selection activeCell="A9" sqref="A9"/>
    </sheetView>
  </sheetViews>
  <sheetFormatPr defaultColWidth="8.7109375" defaultRowHeight="18.75" x14ac:dyDescent="0.3"/>
  <cols>
    <col min="1" max="1" width="13.85546875" style="13" customWidth="1"/>
    <col min="2" max="2" width="46.28515625" style="13" customWidth="1"/>
    <col min="3" max="7" width="14.7109375" style="13" customWidth="1"/>
    <col min="8" max="8" width="1.42578125" style="13" hidden="1" customWidth="1"/>
    <col min="9" max="12" width="14.7109375" style="13" hidden="1" customWidth="1"/>
    <col min="13" max="13" width="8.85546875" style="13" customWidth="1"/>
    <col min="16383" max="16384" width="11.5703125" style="12" customWidth="1"/>
  </cols>
  <sheetData>
    <row r="1" spans="1:16" x14ac:dyDescent="0.3">
      <c r="A1" s="11" t="s">
        <v>102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x14ac:dyDescent="0.3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6" s="12" customFormat="1" ht="42.7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6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s="28" customFormat="1" ht="37.5" x14ac:dyDescent="0.3">
      <c r="A6" s="14" t="s">
        <v>38</v>
      </c>
      <c r="B6" s="19" t="s">
        <v>44</v>
      </c>
      <c r="C6" s="18">
        <v>30</v>
      </c>
      <c r="D6" s="18">
        <v>9</v>
      </c>
      <c r="E6" s="18">
        <v>0.27</v>
      </c>
      <c r="F6" s="18"/>
      <c r="G6" s="18">
        <v>0.84</v>
      </c>
      <c r="H6" s="18">
        <v>3.5000000000000003E-2</v>
      </c>
      <c r="I6" s="18">
        <v>6.5</v>
      </c>
      <c r="J6" s="18">
        <v>0.05</v>
      </c>
      <c r="K6" s="18">
        <v>7</v>
      </c>
      <c r="L6" s="18">
        <v>17.5</v>
      </c>
      <c r="M6" s="18">
        <f>1.55*3</f>
        <v>4.6500000000000004</v>
      </c>
      <c r="O6" s="12"/>
      <c r="P6" s="12"/>
    </row>
    <row r="7" spans="1:16" ht="18" customHeight="1" x14ac:dyDescent="0.3">
      <c r="A7" s="14" t="s">
        <v>40</v>
      </c>
      <c r="B7" s="19" t="s">
        <v>41</v>
      </c>
      <c r="C7" s="18">
        <v>100</v>
      </c>
      <c r="D7" s="27">
        <v>220.4</v>
      </c>
      <c r="E7" s="27">
        <v>25.25</v>
      </c>
      <c r="F7" s="27">
        <v>13.67</v>
      </c>
      <c r="G7" s="27">
        <v>5.08</v>
      </c>
      <c r="H7" s="18"/>
      <c r="I7" s="18"/>
      <c r="J7" s="18"/>
      <c r="K7" s="18"/>
      <c r="L7" s="18"/>
      <c r="M7" s="18">
        <v>47.32</v>
      </c>
    </row>
    <row r="8" spans="1:16" ht="18" customHeight="1" x14ac:dyDescent="0.3">
      <c r="A8" s="14" t="s">
        <v>60</v>
      </c>
      <c r="B8" s="17" t="s">
        <v>61</v>
      </c>
      <c r="C8" s="18">
        <v>150</v>
      </c>
      <c r="D8" s="18">
        <v>209</v>
      </c>
      <c r="E8" s="18">
        <v>3.65</v>
      </c>
      <c r="F8" s="18">
        <v>5.37</v>
      </c>
      <c r="G8" s="18">
        <v>36.6</v>
      </c>
      <c r="H8" s="18"/>
      <c r="I8" s="18"/>
      <c r="J8" s="18"/>
      <c r="K8" s="18"/>
      <c r="L8" s="18"/>
      <c r="M8" s="18">
        <v>13.85</v>
      </c>
    </row>
    <row r="9" spans="1:16" x14ac:dyDescent="0.3">
      <c r="A9" s="14" t="s">
        <v>31</v>
      </c>
      <c r="B9" s="19" t="s">
        <v>32</v>
      </c>
      <c r="C9" s="18">
        <v>200</v>
      </c>
      <c r="D9" s="18">
        <v>56</v>
      </c>
      <c r="E9" s="18">
        <v>0.2</v>
      </c>
      <c r="F9" s="18"/>
      <c r="G9" s="18">
        <v>15</v>
      </c>
      <c r="H9" s="18"/>
      <c r="I9" s="18"/>
      <c r="J9" s="18"/>
      <c r="K9" s="18"/>
      <c r="L9" s="18"/>
      <c r="M9" s="18">
        <v>3.77</v>
      </c>
    </row>
    <row r="10" spans="1:16" x14ac:dyDescent="0.3">
      <c r="A10" s="23"/>
      <c r="B10" s="17" t="s">
        <v>33</v>
      </c>
      <c r="C10" s="18">
        <v>30</v>
      </c>
      <c r="D10" s="18">
        <v>82.4</v>
      </c>
      <c r="E10" s="18">
        <v>2.44</v>
      </c>
      <c r="F10" s="18">
        <v>0.48</v>
      </c>
      <c r="G10" s="18">
        <v>16.399999999999999</v>
      </c>
      <c r="H10" s="18">
        <v>0.1</v>
      </c>
      <c r="I10" s="18"/>
      <c r="J10" s="18"/>
      <c r="K10" s="18">
        <v>21</v>
      </c>
      <c r="L10" s="18">
        <v>31.6</v>
      </c>
      <c r="M10" s="21">
        <v>1.95</v>
      </c>
    </row>
    <row r="11" spans="1:16" x14ac:dyDescent="0.3">
      <c r="A11" s="24"/>
      <c r="B11" s="20" t="s">
        <v>23</v>
      </c>
      <c r="C11" s="18">
        <f t="shared" ref="C11:M11" si="0">SUM(C6:C10)</f>
        <v>510</v>
      </c>
      <c r="D11" s="18">
        <f t="shared" si="0"/>
        <v>576.79999999999995</v>
      </c>
      <c r="E11" s="18">
        <f t="shared" si="0"/>
        <v>31.81</v>
      </c>
      <c r="F11" s="18">
        <f t="shared" si="0"/>
        <v>19.52</v>
      </c>
      <c r="G11" s="18">
        <f t="shared" si="0"/>
        <v>73.92</v>
      </c>
      <c r="H11" s="18">
        <f t="shared" si="0"/>
        <v>0.13500000000000001</v>
      </c>
      <c r="I11" s="18">
        <f t="shared" si="0"/>
        <v>6.5</v>
      </c>
      <c r="J11" s="18">
        <f t="shared" si="0"/>
        <v>0.05</v>
      </c>
      <c r="K11" s="18">
        <f t="shared" si="0"/>
        <v>28</v>
      </c>
      <c r="L11" s="18">
        <f t="shared" si="0"/>
        <v>49.1</v>
      </c>
      <c r="M11" s="18">
        <f t="shared" si="0"/>
        <v>71.539999999999992</v>
      </c>
    </row>
    <row r="12" spans="1:16" x14ac:dyDescent="0.3">
      <c r="A12" s="8" t="s">
        <v>24</v>
      </c>
      <c r="B12" s="8"/>
      <c r="C12" s="8"/>
      <c r="D12" s="8"/>
      <c r="E12" s="8"/>
      <c r="F12" s="8"/>
      <c r="G12" s="8"/>
      <c r="H12" s="24"/>
      <c r="I12" s="24"/>
      <c r="J12" s="24"/>
      <c r="K12" s="24"/>
      <c r="L12" s="24"/>
      <c r="M12" s="24"/>
    </row>
    <row r="13" spans="1:16" ht="31.35" customHeight="1" x14ac:dyDescent="0.3">
      <c r="A13" s="14" t="s">
        <v>38</v>
      </c>
      <c r="B13" s="19" t="s">
        <v>39</v>
      </c>
      <c r="C13" s="18">
        <v>15</v>
      </c>
      <c r="D13" s="18">
        <v>9</v>
      </c>
      <c r="E13" s="18">
        <v>0.27</v>
      </c>
      <c r="F13" s="18"/>
      <c r="G13" s="18">
        <v>0.84</v>
      </c>
      <c r="H13" s="18">
        <v>3.5000000000000003E-2</v>
      </c>
      <c r="I13" s="18">
        <v>6.5</v>
      </c>
      <c r="J13" s="18">
        <v>0.05</v>
      </c>
      <c r="K13" s="18">
        <v>7</v>
      </c>
      <c r="L13" s="18">
        <v>17.5</v>
      </c>
      <c r="M13" s="18">
        <v>5.64</v>
      </c>
    </row>
    <row r="14" spans="1:16" ht="46.35" customHeight="1" x14ac:dyDescent="0.3">
      <c r="A14" s="14" t="s">
        <v>79</v>
      </c>
      <c r="B14" s="19" t="s">
        <v>80</v>
      </c>
      <c r="C14" s="18">
        <f>200+12.5+5</f>
        <v>217.5</v>
      </c>
      <c r="D14" s="18">
        <v>143</v>
      </c>
      <c r="E14" s="18">
        <v>8.7200000000000006</v>
      </c>
      <c r="F14" s="18">
        <v>7</v>
      </c>
      <c r="G14" s="18">
        <v>34</v>
      </c>
      <c r="H14" s="18"/>
      <c r="I14" s="18"/>
      <c r="J14" s="18"/>
      <c r="K14" s="18"/>
      <c r="L14" s="18"/>
      <c r="M14" s="18">
        <f>4.1+5.81+1.4</f>
        <v>11.31</v>
      </c>
    </row>
    <row r="15" spans="1:16" ht="18" customHeight="1" x14ac:dyDescent="0.3">
      <c r="A15" s="14" t="s">
        <v>103</v>
      </c>
      <c r="B15" s="19" t="s">
        <v>104</v>
      </c>
      <c r="C15" s="18">
        <v>25</v>
      </c>
      <c r="D15" s="18"/>
      <c r="E15" s="18"/>
      <c r="F15" s="18"/>
      <c r="G15" s="18"/>
      <c r="H15" s="18"/>
      <c r="I15" s="18"/>
      <c r="J15" s="18"/>
      <c r="K15" s="18"/>
      <c r="L15" s="18"/>
      <c r="M15" s="18">
        <v>34.97</v>
      </c>
    </row>
    <row r="16" spans="1:16" x14ac:dyDescent="0.3">
      <c r="A16" s="14" t="s">
        <v>105</v>
      </c>
      <c r="B16" s="19" t="s">
        <v>106</v>
      </c>
      <c r="C16" s="18">
        <v>150</v>
      </c>
      <c r="D16" s="18">
        <v>75</v>
      </c>
      <c r="E16" s="18">
        <v>2.06</v>
      </c>
      <c r="F16" s="18">
        <v>3.23</v>
      </c>
      <c r="G16" s="39">
        <v>9.4</v>
      </c>
      <c r="H16" s="18"/>
      <c r="I16" s="18"/>
      <c r="J16" s="18"/>
      <c r="K16" s="18"/>
      <c r="L16" s="18"/>
      <c r="M16" s="18">
        <v>13.45</v>
      </c>
    </row>
    <row r="17" spans="1:13" x14ac:dyDescent="0.3">
      <c r="A17" s="14" t="s">
        <v>31</v>
      </c>
      <c r="B17" s="19" t="s">
        <v>32</v>
      </c>
      <c r="C17" s="18">
        <v>200</v>
      </c>
      <c r="D17" s="18">
        <v>56</v>
      </c>
      <c r="E17" s="18">
        <v>0.2</v>
      </c>
      <c r="F17" s="18"/>
      <c r="G17" s="18">
        <v>15</v>
      </c>
      <c r="H17" s="18"/>
      <c r="I17" s="18"/>
      <c r="J17" s="18"/>
      <c r="K17" s="18"/>
      <c r="L17" s="18"/>
      <c r="M17" s="18">
        <v>3.77</v>
      </c>
    </row>
    <row r="18" spans="1:13" x14ac:dyDescent="0.3">
      <c r="A18" s="25"/>
      <c r="B18" s="17" t="s">
        <v>33</v>
      </c>
      <c r="C18" s="18">
        <v>35</v>
      </c>
      <c r="D18" s="18">
        <v>82.4</v>
      </c>
      <c r="E18" s="18">
        <v>2.44</v>
      </c>
      <c r="F18" s="18">
        <v>0.48</v>
      </c>
      <c r="G18" s="18">
        <v>16.399999999999999</v>
      </c>
      <c r="H18" s="18"/>
      <c r="I18" s="18"/>
      <c r="J18" s="18"/>
      <c r="K18" s="18">
        <v>21</v>
      </c>
      <c r="L18" s="18">
        <v>94.6</v>
      </c>
      <c r="M18" s="21">
        <v>2.4</v>
      </c>
    </row>
    <row r="19" spans="1:13" x14ac:dyDescent="0.3">
      <c r="A19" s="25"/>
      <c r="B19" s="20" t="s">
        <v>23</v>
      </c>
      <c r="C19" s="18">
        <f t="shared" ref="C19:M19" si="1">SUM(C13:C18)</f>
        <v>642.5</v>
      </c>
      <c r="D19" s="18">
        <f t="shared" si="1"/>
        <v>365.4</v>
      </c>
      <c r="E19" s="18">
        <f t="shared" si="1"/>
        <v>13.69</v>
      </c>
      <c r="F19" s="18">
        <f t="shared" si="1"/>
        <v>10.71</v>
      </c>
      <c r="G19" s="18">
        <f t="shared" si="1"/>
        <v>75.64</v>
      </c>
      <c r="H19" s="18">
        <f t="shared" si="1"/>
        <v>3.5000000000000003E-2</v>
      </c>
      <c r="I19" s="18">
        <f t="shared" si="1"/>
        <v>6.5</v>
      </c>
      <c r="J19" s="18">
        <f t="shared" si="1"/>
        <v>0.05</v>
      </c>
      <c r="K19" s="18">
        <f t="shared" si="1"/>
        <v>28</v>
      </c>
      <c r="L19" s="18">
        <f t="shared" si="1"/>
        <v>112.1</v>
      </c>
      <c r="M19" s="18">
        <f t="shared" si="1"/>
        <v>71.540000000000006</v>
      </c>
    </row>
    <row r="20" spans="1:13" x14ac:dyDescent="0.3">
      <c r="A20" s="23"/>
      <c r="B20" s="26" t="s">
        <v>35</v>
      </c>
      <c r="C20" s="18">
        <f>C19+C11</f>
        <v>1152.5</v>
      </c>
      <c r="D20" s="18">
        <f t="shared" ref="D20:M20" si="2">D11+D19</f>
        <v>942.19999999999993</v>
      </c>
      <c r="E20" s="18">
        <f t="shared" si="2"/>
        <v>45.5</v>
      </c>
      <c r="F20" s="18">
        <f t="shared" si="2"/>
        <v>30.23</v>
      </c>
      <c r="G20" s="18">
        <f t="shared" si="2"/>
        <v>149.56</v>
      </c>
      <c r="H20" s="18">
        <f t="shared" si="2"/>
        <v>0.17</v>
      </c>
      <c r="I20" s="18">
        <f t="shared" si="2"/>
        <v>13</v>
      </c>
      <c r="J20" s="18">
        <f t="shared" si="2"/>
        <v>0.1</v>
      </c>
      <c r="K20" s="18">
        <f t="shared" si="2"/>
        <v>56</v>
      </c>
      <c r="L20" s="18">
        <f t="shared" si="2"/>
        <v>161.19999999999999</v>
      </c>
      <c r="M20" s="18">
        <f t="shared" si="2"/>
        <v>143.07999999999998</v>
      </c>
    </row>
  </sheetData>
  <mergeCells count="4">
    <mergeCell ref="A1:M1"/>
    <mergeCell ref="A2:M2"/>
    <mergeCell ref="A5:M5"/>
    <mergeCell ref="A12:G12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8"/>
  <sheetViews>
    <sheetView view="pageBreakPreview" topLeftCell="A4" zoomScaleNormal="100" workbookViewId="0">
      <selection activeCell="F27" sqref="F27"/>
    </sheetView>
  </sheetViews>
  <sheetFormatPr defaultColWidth="8.7109375" defaultRowHeight="18.75" x14ac:dyDescent="0.3"/>
  <cols>
    <col min="1" max="1" width="13.85546875" style="13" customWidth="1"/>
    <col min="2" max="2" width="46.42578125" style="13" customWidth="1"/>
    <col min="3" max="6" width="14.42578125" style="13" customWidth="1"/>
    <col min="7" max="7" width="13.7109375" style="13" customWidth="1"/>
    <col min="8" max="8" width="1.42578125" style="13" hidden="1" customWidth="1"/>
    <col min="9" max="12" width="14.42578125" style="13" hidden="1" customWidth="1"/>
    <col min="13" max="13" width="8.7109375" style="13" customWidth="1"/>
    <col min="16383" max="16384" width="11.5703125" style="12" customWidth="1"/>
  </cols>
  <sheetData>
    <row r="1" spans="1:13" x14ac:dyDescent="0.3">
      <c r="A1" s="11" t="s">
        <v>107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1" t="s">
        <v>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3" s="12" customFormat="1" ht="42.75" customHeight="1" x14ac:dyDescent="0.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</row>
    <row r="5" spans="1:13" ht="18.75" customHeight="1" x14ac:dyDescent="0.3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.75" customHeight="1" x14ac:dyDescent="0.3">
      <c r="A6" s="16"/>
      <c r="B6" s="19" t="s">
        <v>108</v>
      </c>
      <c r="C6" s="18">
        <v>95</v>
      </c>
      <c r="D6" s="18">
        <v>73.599999999999994</v>
      </c>
      <c r="E6" s="18">
        <v>1.61</v>
      </c>
      <c r="F6" s="18">
        <v>0.115</v>
      </c>
      <c r="G6" s="18">
        <v>16.2</v>
      </c>
      <c r="H6" s="18"/>
      <c r="I6" s="18"/>
      <c r="J6" s="18"/>
      <c r="K6" s="18"/>
      <c r="L6" s="18"/>
      <c r="M6" s="18">
        <v>26.35</v>
      </c>
    </row>
    <row r="7" spans="1:13" ht="18.75" customHeight="1" x14ac:dyDescent="0.3">
      <c r="A7" s="15" t="s">
        <v>65</v>
      </c>
      <c r="B7" s="17" t="s">
        <v>66</v>
      </c>
      <c r="C7" s="18">
        <v>50</v>
      </c>
      <c r="D7" s="18">
        <v>138</v>
      </c>
      <c r="E7" s="18">
        <v>10</v>
      </c>
      <c r="F7" s="18">
        <v>5.47</v>
      </c>
      <c r="G7" s="18">
        <v>7.73</v>
      </c>
      <c r="H7" s="18"/>
      <c r="I7" s="18"/>
      <c r="J7" s="18"/>
      <c r="K7" s="18"/>
      <c r="L7" s="18"/>
      <c r="M7" s="18">
        <v>25.91</v>
      </c>
    </row>
    <row r="8" spans="1:13" x14ac:dyDescent="0.3">
      <c r="A8" s="14" t="s">
        <v>29</v>
      </c>
      <c r="B8" s="19" t="s">
        <v>30</v>
      </c>
      <c r="C8" s="18">
        <v>150</v>
      </c>
      <c r="D8" s="18">
        <v>112</v>
      </c>
      <c r="E8" s="18">
        <v>3.67</v>
      </c>
      <c r="F8" s="18">
        <v>3</v>
      </c>
      <c r="G8" s="18">
        <v>17.600000000000001</v>
      </c>
      <c r="H8" s="18"/>
      <c r="I8" s="18"/>
      <c r="J8" s="18"/>
      <c r="K8" s="18"/>
      <c r="L8" s="18"/>
      <c r="M8" s="18">
        <v>14.32</v>
      </c>
    </row>
    <row r="9" spans="1:13" x14ac:dyDescent="0.3">
      <c r="A9" s="14" t="s">
        <v>31</v>
      </c>
      <c r="B9" s="19" t="s">
        <v>32</v>
      </c>
      <c r="C9" s="18">
        <v>200</v>
      </c>
      <c r="D9" s="18">
        <v>56</v>
      </c>
      <c r="E9" s="18">
        <v>0.2</v>
      </c>
      <c r="F9" s="18"/>
      <c r="G9" s="18">
        <v>15</v>
      </c>
      <c r="H9" s="18"/>
      <c r="I9" s="18"/>
      <c r="J9" s="18"/>
      <c r="K9" s="18"/>
      <c r="L9" s="18"/>
      <c r="M9" s="18">
        <v>3.77</v>
      </c>
    </row>
    <row r="10" spans="1:13" x14ac:dyDescent="0.3">
      <c r="A10" s="25"/>
      <c r="B10" s="17" t="s">
        <v>33</v>
      </c>
      <c r="C10" s="27">
        <v>20</v>
      </c>
      <c r="D10" s="18">
        <v>82.4</v>
      </c>
      <c r="E10" s="18">
        <v>2.44</v>
      </c>
      <c r="F10" s="18">
        <v>0.48</v>
      </c>
      <c r="G10" s="18">
        <v>16.399999999999999</v>
      </c>
      <c r="H10" s="18"/>
      <c r="I10" s="18"/>
      <c r="J10" s="18"/>
      <c r="K10" s="18">
        <v>21</v>
      </c>
      <c r="L10" s="18">
        <v>94.6</v>
      </c>
      <c r="M10" s="18">
        <v>1.19</v>
      </c>
    </row>
    <row r="11" spans="1:13" x14ac:dyDescent="0.3">
      <c r="A11" s="23"/>
      <c r="B11" s="40"/>
      <c r="C11" s="18">
        <f t="shared" ref="C11:M11" si="0">SUM(C6:C10)</f>
        <v>515</v>
      </c>
      <c r="D11" s="18">
        <f t="shared" si="0"/>
        <v>462</v>
      </c>
      <c r="E11" s="18">
        <f t="shared" si="0"/>
        <v>17.919999999999998</v>
      </c>
      <c r="F11" s="18">
        <f t="shared" si="0"/>
        <v>9.0650000000000013</v>
      </c>
      <c r="G11" s="18">
        <f t="shared" si="0"/>
        <v>72.930000000000007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21</v>
      </c>
      <c r="L11" s="18">
        <f t="shared" si="0"/>
        <v>94.6</v>
      </c>
      <c r="M11" s="21">
        <f t="shared" si="0"/>
        <v>71.540000000000006</v>
      </c>
    </row>
    <row r="12" spans="1:13" x14ac:dyDescent="0.3">
      <c r="A12" s="9" t="s">
        <v>24</v>
      </c>
      <c r="B12" s="9" t="s">
        <v>109</v>
      </c>
      <c r="C12" s="9"/>
      <c r="D12" s="9"/>
      <c r="E12" s="9"/>
      <c r="F12" s="9"/>
      <c r="G12" s="9"/>
      <c r="H12" s="9">
        <v>2.8000000000000001E-2</v>
      </c>
      <c r="I12" s="9">
        <v>2.8</v>
      </c>
      <c r="J12" s="9"/>
      <c r="K12" s="9">
        <v>2.8</v>
      </c>
      <c r="L12" s="9">
        <v>4.8</v>
      </c>
      <c r="M12" s="9">
        <v>1.54</v>
      </c>
    </row>
    <row r="13" spans="1:13" ht="47.1" customHeight="1" x14ac:dyDescent="0.3">
      <c r="A13" s="14" t="s">
        <v>56</v>
      </c>
      <c r="B13" s="32" t="s">
        <v>57</v>
      </c>
      <c r="C13" s="18">
        <f>200+5+12.5</f>
        <v>217.5</v>
      </c>
      <c r="D13" s="18">
        <v>102</v>
      </c>
      <c r="E13" s="18">
        <v>6</v>
      </c>
      <c r="F13" s="18">
        <v>5</v>
      </c>
      <c r="G13" s="18">
        <v>14</v>
      </c>
      <c r="H13" s="18"/>
      <c r="I13" s="18"/>
      <c r="J13" s="18"/>
      <c r="K13" s="18"/>
      <c r="L13" s="18"/>
      <c r="M13" s="18">
        <f>4.28+1.4+5.81</f>
        <v>11.489999999999998</v>
      </c>
    </row>
    <row r="14" spans="1:13" x14ac:dyDescent="0.3">
      <c r="A14" s="14" t="s">
        <v>77</v>
      </c>
      <c r="B14" s="19" t="s">
        <v>78</v>
      </c>
      <c r="C14" s="18">
        <v>150</v>
      </c>
      <c r="D14" s="18">
        <v>264</v>
      </c>
      <c r="E14" s="18">
        <v>18.690000000000001</v>
      </c>
      <c r="F14" s="18">
        <v>9.1300000000000008</v>
      </c>
      <c r="G14" s="18">
        <v>27.94</v>
      </c>
      <c r="H14" s="18"/>
      <c r="I14" s="18"/>
      <c r="J14" s="18"/>
      <c r="K14" s="18"/>
      <c r="L14" s="18"/>
      <c r="M14" s="21">
        <v>50</v>
      </c>
    </row>
    <row r="15" spans="1:13" x14ac:dyDescent="0.3">
      <c r="A15" s="14" t="s">
        <v>49</v>
      </c>
      <c r="B15" s="19" t="s">
        <v>50</v>
      </c>
      <c r="C15" s="31">
        <v>200</v>
      </c>
      <c r="D15" s="31">
        <v>92</v>
      </c>
      <c r="E15" s="31">
        <v>0.3</v>
      </c>
      <c r="F15" s="31"/>
      <c r="G15" s="31">
        <v>24</v>
      </c>
      <c r="H15" s="31"/>
      <c r="I15" s="31"/>
      <c r="J15" s="31"/>
      <c r="K15" s="31"/>
      <c r="L15" s="18"/>
      <c r="M15" s="21">
        <v>6.9</v>
      </c>
    </row>
    <row r="16" spans="1:13" x14ac:dyDescent="0.3">
      <c r="A16" s="25"/>
      <c r="B16" s="17" t="s">
        <v>33</v>
      </c>
      <c r="C16" s="27">
        <v>45</v>
      </c>
      <c r="D16" s="18">
        <v>82.4</v>
      </c>
      <c r="E16" s="18">
        <v>2.44</v>
      </c>
      <c r="F16" s="18">
        <v>0.48</v>
      </c>
      <c r="G16" s="18">
        <v>16.399999999999999</v>
      </c>
      <c r="H16" s="18"/>
      <c r="I16" s="18"/>
      <c r="J16" s="18"/>
      <c r="K16" s="18">
        <v>21</v>
      </c>
      <c r="L16" s="18">
        <v>94.6</v>
      </c>
      <c r="M16" s="18">
        <v>3.15</v>
      </c>
    </row>
    <row r="17" spans="1:13" x14ac:dyDescent="0.3">
      <c r="A17" s="25"/>
      <c r="B17" s="20" t="s">
        <v>23</v>
      </c>
      <c r="C17" s="18">
        <f t="shared" ref="C17:M17" si="1">SUM(C13:C16)</f>
        <v>612.5</v>
      </c>
      <c r="D17" s="18">
        <f t="shared" si="1"/>
        <v>540.4</v>
      </c>
      <c r="E17" s="18">
        <f t="shared" si="1"/>
        <v>27.430000000000003</v>
      </c>
      <c r="F17" s="18">
        <f t="shared" si="1"/>
        <v>14.610000000000001</v>
      </c>
      <c r="G17" s="18">
        <f t="shared" si="1"/>
        <v>82.34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21</v>
      </c>
      <c r="L17" s="18">
        <f t="shared" si="1"/>
        <v>94.6</v>
      </c>
      <c r="M17" s="18">
        <f t="shared" si="1"/>
        <v>71.540000000000006</v>
      </c>
    </row>
    <row r="18" spans="1:13" x14ac:dyDescent="0.3">
      <c r="A18" s="25"/>
      <c r="B18" s="26" t="s">
        <v>35</v>
      </c>
      <c r="C18" s="18">
        <f t="shared" ref="C18:M18" si="2">C11+C17</f>
        <v>1127.5</v>
      </c>
      <c r="D18" s="18">
        <f t="shared" si="2"/>
        <v>1002.4</v>
      </c>
      <c r="E18" s="18">
        <f t="shared" si="2"/>
        <v>45.35</v>
      </c>
      <c r="F18" s="18">
        <f t="shared" si="2"/>
        <v>23.675000000000004</v>
      </c>
      <c r="G18" s="18">
        <f t="shared" si="2"/>
        <v>155.27000000000001</v>
      </c>
      <c r="H18" s="18">
        <f t="shared" si="2"/>
        <v>0</v>
      </c>
      <c r="I18" s="18">
        <f t="shared" si="2"/>
        <v>0</v>
      </c>
      <c r="J18" s="18">
        <f t="shared" si="2"/>
        <v>0</v>
      </c>
      <c r="K18" s="18">
        <f t="shared" si="2"/>
        <v>42</v>
      </c>
      <c r="L18" s="18">
        <f t="shared" si="2"/>
        <v>189.2</v>
      </c>
      <c r="M18" s="18">
        <f t="shared" si="2"/>
        <v>143.08000000000001</v>
      </c>
    </row>
  </sheetData>
  <mergeCells count="4">
    <mergeCell ref="A1:M1"/>
    <mergeCell ref="A2:M2"/>
    <mergeCell ref="A5:M5"/>
    <mergeCell ref="A12:M12"/>
  </mergeCells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BreakPreview" zoomScaleNormal="100" workbookViewId="0">
      <selection activeCell="E19" sqref="E19"/>
    </sheetView>
  </sheetViews>
  <sheetFormatPr defaultColWidth="8.7109375" defaultRowHeight="15" x14ac:dyDescent="0.25"/>
  <sheetData>
    <row r="1" spans="1:16" ht="21" x14ac:dyDescent="0.3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7" t="s">
        <v>110</v>
      </c>
      <c r="B2" s="7"/>
      <c r="C2" s="42"/>
      <c r="D2" s="42"/>
      <c r="E2" s="42"/>
      <c r="F2" s="7"/>
      <c r="G2" s="7"/>
      <c r="H2" s="42"/>
      <c r="I2" s="42"/>
      <c r="J2" s="42"/>
      <c r="K2" s="42"/>
      <c r="L2" s="7" t="s">
        <v>111</v>
      </c>
      <c r="M2" s="7"/>
      <c r="N2" s="42"/>
      <c r="O2" s="42"/>
      <c r="P2" s="42"/>
    </row>
    <row r="3" spans="1:16" ht="15.75" x14ac:dyDescent="0.25">
      <c r="A3" s="6" t="s">
        <v>112</v>
      </c>
      <c r="B3" s="6"/>
      <c r="C3" s="6"/>
      <c r="D3" s="6"/>
      <c r="E3" s="6"/>
      <c r="F3" s="6"/>
      <c r="G3" s="6"/>
      <c r="H3" s="6"/>
      <c r="I3" s="6"/>
      <c r="J3" s="6"/>
      <c r="K3" s="43"/>
      <c r="L3" s="6" t="s">
        <v>113</v>
      </c>
      <c r="M3" s="6"/>
      <c r="N3" s="5"/>
      <c r="O3" s="5"/>
      <c r="P3" s="5"/>
    </row>
    <row r="4" spans="1:16" ht="15.75" x14ac:dyDescent="0.25">
      <c r="A4" s="6" t="s">
        <v>114</v>
      </c>
      <c r="B4" s="6"/>
      <c r="C4" s="6"/>
      <c r="D4" s="6"/>
      <c r="E4" s="6"/>
      <c r="F4" s="6"/>
      <c r="G4" s="6"/>
      <c r="H4" s="6"/>
      <c r="I4" s="6"/>
      <c r="J4" s="6"/>
      <c r="K4" s="43"/>
      <c r="L4" s="5"/>
      <c r="M4" s="5"/>
      <c r="N4" s="5"/>
      <c r="O4" s="5"/>
      <c r="P4" s="5"/>
    </row>
    <row r="5" spans="1:16" ht="15.75" x14ac:dyDescent="0.25">
      <c r="A5" s="6" t="s">
        <v>115</v>
      </c>
      <c r="B5" s="6"/>
      <c r="C5" s="6"/>
      <c r="D5" s="6"/>
      <c r="E5" s="6"/>
      <c r="F5" s="6"/>
      <c r="G5" s="6"/>
      <c r="H5" s="6"/>
      <c r="I5" s="6"/>
      <c r="J5" s="6"/>
      <c r="K5" s="43"/>
      <c r="L5" s="4"/>
      <c r="M5" s="4"/>
      <c r="N5" s="4"/>
      <c r="O5" s="4"/>
      <c r="P5" s="4"/>
    </row>
    <row r="6" spans="1:16" ht="15.75" x14ac:dyDescent="0.25">
      <c r="A6" s="3"/>
      <c r="B6" s="3"/>
      <c r="C6" s="3"/>
      <c r="D6" s="6" t="s">
        <v>116</v>
      </c>
      <c r="E6" s="6"/>
      <c r="F6" s="43"/>
      <c r="G6" s="43"/>
      <c r="H6" s="44"/>
      <c r="I6" s="43"/>
      <c r="J6" s="43"/>
      <c r="K6" s="43"/>
      <c r="L6" s="45"/>
      <c r="M6" s="45"/>
      <c r="N6" s="46" t="s">
        <v>117</v>
      </c>
      <c r="O6" s="45"/>
      <c r="P6" s="45"/>
    </row>
    <row r="7" spans="1:16" ht="15.75" x14ac:dyDescent="0.25">
      <c r="A7" s="42"/>
      <c r="B7" s="42"/>
      <c r="C7" s="42"/>
      <c r="D7" s="42"/>
      <c r="E7" s="42"/>
      <c r="F7" s="43"/>
      <c r="G7" s="43"/>
      <c r="H7" s="43"/>
      <c r="I7" s="43"/>
      <c r="J7" s="43"/>
      <c r="K7" s="42"/>
      <c r="L7" s="42"/>
      <c r="M7" s="42"/>
      <c r="N7" s="42"/>
      <c r="O7" s="42"/>
      <c r="P7" s="42"/>
    </row>
    <row r="8" spans="1:16" ht="15.75" x14ac:dyDescent="0.25">
      <c r="A8" s="42"/>
      <c r="B8" s="42"/>
      <c r="C8" s="42"/>
      <c r="D8" s="42"/>
      <c r="E8" s="42"/>
      <c r="F8" s="43"/>
      <c r="G8" s="43"/>
      <c r="H8" s="43"/>
      <c r="I8" s="43"/>
      <c r="J8" s="43"/>
      <c r="K8" s="42"/>
      <c r="L8" s="42"/>
      <c r="M8" s="42"/>
      <c r="N8" s="42"/>
      <c r="O8" s="42"/>
      <c r="P8" s="42"/>
    </row>
    <row r="9" spans="1:16" ht="15.75" x14ac:dyDescent="0.25">
      <c r="A9" s="47" t="s">
        <v>118</v>
      </c>
      <c r="B9" s="47"/>
      <c r="C9" s="47"/>
      <c r="D9" s="47" t="s">
        <v>119</v>
      </c>
      <c r="E9" s="48" t="s">
        <v>120</v>
      </c>
      <c r="F9" s="43"/>
      <c r="G9" s="43"/>
      <c r="H9" s="43"/>
      <c r="I9" s="43"/>
      <c r="J9" s="48"/>
      <c r="K9" s="42"/>
      <c r="L9" s="47" t="s">
        <v>118</v>
      </c>
      <c r="M9" s="47"/>
      <c r="N9" s="47"/>
      <c r="O9" s="47" t="s">
        <v>119</v>
      </c>
      <c r="P9" s="49" t="s">
        <v>120</v>
      </c>
    </row>
    <row r="12" spans="1:16" x14ac:dyDescent="0.25">
      <c r="N12" s="12" t="s">
        <v>121</v>
      </c>
    </row>
    <row r="14" spans="1:16" ht="18.75" x14ac:dyDescent="0.3">
      <c r="B14" s="50"/>
      <c r="C14" s="50"/>
      <c r="D14" s="50"/>
      <c r="E14" s="11" t="s">
        <v>122</v>
      </c>
      <c r="F14" s="11"/>
      <c r="G14" s="11"/>
      <c r="H14" s="11"/>
      <c r="I14" s="11"/>
      <c r="J14" s="11"/>
      <c r="K14" s="11"/>
      <c r="L14" s="11"/>
      <c r="M14" s="11"/>
      <c r="N14" s="50"/>
      <c r="O14" s="50"/>
    </row>
    <row r="15" spans="1:16" ht="18.75" x14ac:dyDescent="0.3">
      <c r="B15" s="50"/>
      <c r="C15" s="50"/>
      <c r="D15" s="50"/>
      <c r="E15" s="11" t="s">
        <v>123</v>
      </c>
      <c r="F15" s="11"/>
      <c r="G15" s="11"/>
      <c r="H15" s="11"/>
      <c r="I15" s="11"/>
      <c r="J15" s="11"/>
      <c r="K15" s="11"/>
      <c r="L15" s="11"/>
      <c r="M15" s="11"/>
      <c r="N15" s="50"/>
      <c r="O15" s="50"/>
    </row>
    <row r="16" spans="1:16" ht="18.75" x14ac:dyDescent="0.3">
      <c r="B16" s="50"/>
      <c r="C16" s="50"/>
      <c r="D16" s="50"/>
      <c r="E16" s="11" t="s">
        <v>124</v>
      </c>
      <c r="F16" s="11"/>
      <c r="G16" s="11"/>
      <c r="H16" s="11"/>
      <c r="I16" s="11"/>
      <c r="J16" s="11"/>
      <c r="K16" s="11"/>
      <c r="L16" s="11"/>
      <c r="M16" s="11"/>
      <c r="N16" s="50"/>
      <c r="O16" s="50"/>
    </row>
    <row r="17" spans="1:21" ht="18.75" x14ac:dyDescent="0.3">
      <c r="A17" s="11" t="s">
        <v>125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21" ht="18.75" x14ac:dyDescent="0.3">
      <c r="B18" s="50"/>
      <c r="C18" s="50"/>
      <c r="D18" s="50"/>
      <c r="E18" s="11" t="s">
        <v>126</v>
      </c>
      <c r="F18" s="11"/>
      <c r="G18" s="11"/>
      <c r="H18" s="11"/>
      <c r="I18" s="11"/>
      <c r="J18" s="11"/>
      <c r="K18" s="11"/>
      <c r="L18" s="11"/>
      <c r="M18" s="11"/>
      <c r="N18" s="50"/>
      <c r="O18" s="50"/>
    </row>
    <row r="19" spans="1:21" ht="18.75" x14ac:dyDescent="0.3">
      <c r="B19" s="50"/>
      <c r="C19" s="50"/>
      <c r="D19" s="50"/>
      <c r="E19" s="50"/>
      <c r="F19" s="50"/>
    </row>
    <row r="20" spans="1:21" ht="18.75" x14ac:dyDescent="0.3">
      <c r="B20" s="50"/>
      <c r="C20" s="50"/>
      <c r="D20" s="50"/>
      <c r="E20" s="11"/>
      <c r="F20" s="11"/>
      <c r="G20" s="11"/>
      <c r="H20" s="11"/>
      <c r="I20" s="11"/>
      <c r="J20" s="11"/>
      <c r="K20" s="11"/>
      <c r="L20" s="11"/>
      <c r="M20" s="2"/>
    </row>
    <row r="21" spans="1:21" ht="18.75" x14ac:dyDescent="0.3">
      <c r="B21" s="50"/>
      <c r="C21" s="50"/>
      <c r="D21" s="50"/>
      <c r="E21" s="11"/>
      <c r="F21" s="11"/>
      <c r="G21" s="11"/>
      <c r="H21" s="11"/>
      <c r="I21" s="11"/>
      <c r="J21" s="11"/>
      <c r="K21" s="11"/>
      <c r="L21" s="11"/>
      <c r="M21" s="2"/>
    </row>
    <row r="22" spans="1:21" ht="18.75" x14ac:dyDescent="0.3">
      <c r="B22" s="50"/>
      <c r="C22" s="50"/>
      <c r="D22" s="50"/>
      <c r="E22" s="50"/>
      <c r="F22" s="50"/>
    </row>
    <row r="23" spans="1:21" ht="18.75" customHeight="1" x14ac:dyDescent="0.3">
      <c r="A23" s="1" t="s">
        <v>127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1"/>
      <c r="R23" s="51"/>
      <c r="S23" s="51"/>
      <c r="T23" s="51"/>
      <c r="U23" s="51"/>
    </row>
    <row r="24" spans="1:21" ht="18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1"/>
      <c r="R24" s="51"/>
      <c r="S24" s="51"/>
      <c r="T24" s="51"/>
      <c r="U24" s="51"/>
    </row>
    <row r="30" spans="1:21" ht="18.75" x14ac:dyDescent="0.3">
      <c r="E30" s="11" t="s">
        <v>128</v>
      </c>
      <c r="F30" s="11"/>
      <c r="G30" s="11"/>
      <c r="H30" s="11"/>
      <c r="I30" s="11"/>
      <c r="J30" s="11"/>
      <c r="K30" s="11"/>
      <c r="L30" s="11"/>
      <c r="M30" s="11"/>
    </row>
  </sheetData>
  <mergeCells count="25">
    <mergeCell ref="E30:M30"/>
    <mergeCell ref="A17:P17"/>
    <mergeCell ref="E18:M18"/>
    <mergeCell ref="E20:M20"/>
    <mergeCell ref="E21:M21"/>
    <mergeCell ref="A23:P24"/>
    <mergeCell ref="A6:C6"/>
    <mergeCell ref="D6:E6"/>
    <mergeCell ref="E14:M14"/>
    <mergeCell ref="E15:M15"/>
    <mergeCell ref="E16:M16"/>
    <mergeCell ref="N3:P3"/>
    <mergeCell ref="A4:E4"/>
    <mergeCell ref="F4:J4"/>
    <mergeCell ref="L4:P4"/>
    <mergeCell ref="A5:E5"/>
    <mergeCell ref="F5:J5"/>
    <mergeCell ref="L5:P5"/>
    <mergeCell ref="A2:B2"/>
    <mergeCell ref="F2:G2"/>
    <mergeCell ref="L2:M2"/>
    <mergeCell ref="A3:E3"/>
    <mergeCell ref="F3:G3"/>
    <mergeCell ref="H3:J3"/>
    <mergeCell ref="L3:M3"/>
  </mergeCells>
  <pageMargins left="0.7" right="0.7" top="0.75" bottom="0.75" header="0.511811023622047" footer="0.511811023622047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  <vt:lpstr>'4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48</cp:revision>
  <cp:lastPrinted>2023-10-16T08:52:36Z</cp:lastPrinted>
  <dcterms:created xsi:type="dcterms:W3CDTF">2006-09-16T00:00:00Z</dcterms:created>
  <dcterms:modified xsi:type="dcterms:W3CDTF">2023-10-16T08:53:02Z</dcterms:modified>
  <dc:language>ru-RU</dc:language>
</cp:coreProperties>
</file>